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0 - Panelový dům č.p. 1160" sheetId="2" r:id="rId2"/>
    <sheet name="011 - Panelový dům č.p. 1..." sheetId="3" r:id="rId3"/>
    <sheet name="020 - Panelový dům č.p. 1161" sheetId="4" r:id="rId4"/>
    <sheet name="021 - Panelový dům č.p. 1..." sheetId="5" r:id="rId5"/>
  </sheets>
  <definedNames>
    <definedName name="_xlnm.Print_Area" localSheetId="0">'Rekapitulace stavby'!$D$4:$AO$76,'Rekapitulace stavby'!$C$82:$AQ$101</definedName>
    <definedName name="_xlnm._FilterDatabase" localSheetId="1" hidden="1">'010 - Panelový dům č.p. 1160'!$C$132:$K$472</definedName>
    <definedName name="_xlnm.Print_Area" localSheetId="1">'010 - Panelový dům č.p. 1160'!$C$4:$J$76,'010 - Panelový dům č.p. 1160'!$C$82:$J$114,'010 - Panelový dům č.p. 1160'!$C$120:$K$472</definedName>
    <definedName name="_xlnm._FilterDatabase" localSheetId="2" hidden="1">'011 - Panelový dům č.p. 1...'!$C$124:$K$161</definedName>
    <definedName name="_xlnm.Print_Area" localSheetId="2">'011 - Panelový dům č.p. 1...'!$C$4:$J$76,'011 - Panelový dům č.p. 1...'!$C$82:$J$104,'011 - Panelový dům č.p. 1...'!$C$110:$K$161</definedName>
    <definedName name="_xlnm._FilterDatabase" localSheetId="3" hidden="1">'020 - Panelový dům č.p. 1161'!$C$132:$K$473</definedName>
    <definedName name="_xlnm.Print_Area" localSheetId="3">'020 - Panelový dům č.p. 1161'!$C$4:$J$76,'020 - Panelový dům č.p. 1161'!$C$82:$J$114,'020 - Panelový dům č.p. 1161'!$C$120:$K$473</definedName>
    <definedName name="_xlnm._FilterDatabase" localSheetId="4" hidden="1">'021 - Panelový dům č.p. 1...'!$C$124:$K$161</definedName>
    <definedName name="_xlnm.Print_Area" localSheetId="4">'021 - Panelový dům č.p. 1...'!$C$4:$J$76,'021 - Panelový dům č.p. 1...'!$C$82:$J$104,'021 - Panelový dům č.p. 1...'!$C$110:$K$161</definedName>
    <definedName name="_xlnm.Print_Titles" localSheetId="0">'Rekapitulace stavby'!$92:$92</definedName>
    <definedName name="_xlnm.Print_Titles" localSheetId="1">'010 - Panelový dům č.p. 1160'!$132:$132</definedName>
    <definedName name="_xlnm.Print_Titles" localSheetId="2">'011 - Panelový dům č.p. 1...'!$124:$124</definedName>
    <definedName name="_xlnm.Print_Titles" localSheetId="3">'020 - Panelový dům č.p. 1161'!$132:$132</definedName>
    <definedName name="_xlnm.Print_Titles" localSheetId="4">'021 - Panelový dům č.p. 1...'!$124:$124</definedName>
  </definedNames>
  <calcPr fullCalcOnLoad="1"/>
</workbook>
</file>

<file path=xl/sharedStrings.xml><?xml version="1.0" encoding="utf-8"?>
<sst xmlns="http://schemas.openxmlformats.org/spreadsheetml/2006/main" count="9440" uniqueCount="1056">
  <si>
    <t>Export Komplet</t>
  </si>
  <si>
    <t/>
  </si>
  <si>
    <t>2.0</t>
  </si>
  <si>
    <t>ZAMOK</t>
  </si>
  <si>
    <t>False</t>
  </si>
  <si>
    <t>{919f09ea-9118-433a-b7e0-d821e938e5ca}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</si>
  <si>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</si>
  <si>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</si>
  <si>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</si>
  <si>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</si>
  <si>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</si>
  <si>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</si>
  <si>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</si>
  <si>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</si>
  <si>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</si>
  <si>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2018-069a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</si>
  <si>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</si>
  <si>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</si>
  <si>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Zateplení panelových domů č.p. 1160 a 1161, ul. Kaštanová, Sušice II</t>
  </si>
  <si>
    <t>KSO:</t>
  </si>
  <si>
    <t>CC-CZ:</t>
  </si>
  <si>
    <t>Místo:</t>
  </si>
  <si>
    <t>Sušice</t>
  </si>
  <si>
    <t>Datum:</t>
  </si>
  <si>
    <t>4. 12. 2019</t>
  </si>
  <si>
    <t>Zadavatel:</t>
  </si>
  <si>
    <t>IČ:</t>
  </si>
  <si>
    <t>Město Sušice</t>
  </si>
  <si>
    <t>DIČ:</t>
  </si>
  <si>
    <t>Uchazeč:</t>
  </si>
  <si>
    <t>Vyplň údaj</t>
  </si>
  <si>
    <t>Projektant:</t>
  </si>
  <si>
    <t>Ing. Jan Prášek</t>
  </si>
  <si>
    <t>True</t>
  </si>
  <si>
    <t>Zpracovatel:</t>
  </si>
  <si>
    <t>Pavel Hrba</t>
  </si>
  <si>
    <t>Poznámka:</t>
  </si>
  <si>
    <t>Slaboproud není součástí ceny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</si>
  <si>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</si>
  <si>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</si>
  <si>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</si>
  <si>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</si>
  <si>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</si>
  <si>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</si>
  <si>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</si>
  <si>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</si>
  <si>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</si>
  <si>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</si>
  <si>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</si>
  <si>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</si>
  <si>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</si>
  <si>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</si>
  <si>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</si>
  <si>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</si>
  <si>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</si>
  <si>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</si>
  <si>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</si>
  <si>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</si>
  <si>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</si>
  <si>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</si>
  <si>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</si>
  <si>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</si>
  <si>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</si>
  <si>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</si>
  <si>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</si>
  <si>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</si>
  <si>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</si>
  <si>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</si>
  <si>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</si>
  <si>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</si>
  <si>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</si>
  <si>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</si>
  <si>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</si>
  <si>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</si>
  <si>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</si>
  <si>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</si>
  <si>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</si>
  <si>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</si>
  <si>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</si>
  <si>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</si>
  <si>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</si>
  <si>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</si>
  <si>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010</t>
  </si>
  <si>
    <t>Panelový dům č.p. 1160</t>
  </si>
  <si>
    <t>STA</t>
  </si>
  <si>
    <t>{f65917a6-5ef6-4052-a4b5-46950147ec79}</t>
  </si>
  <si>
    <t>/</t>
  </si>
  <si>
    <t>Soupis</t>
  </si>
  <si>
    <t>2</t>
  </si>
  <si>
    <t>###NOINSERT###</t>
  </si>
  <si>
    <t>011</t>
  </si>
  <si>
    <t>Panelový dům č.p. 1160 - elektroinstalace</t>
  </si>
  <si>
    <t>{5bba393d-0cb4-41cf-94b1-7492406edc87}</t>
  </si>
  <si>
    <t>020</t>
  </si>
  <si>
    <t>Panelový dům č.p. 1161</t>
  </si>
  <si>
    <t>{97051828-0484-4342-864f-38b2b8fca35c}</t>
  </si>
  <si>
    <t>021</t>
  </si>
  <si>
    <t>Panelový dům č.p. 1161 - elektroinstalace</t>
  </si>
  <si>
    <t>{4fd04c3c-9188-429d-b0bd-e258b3a560c1}</t>
  </si>
  <si>
    <t>KRYCÍ LIST SOUPISU PRACÍ</t>
  </si>
  <si>
    <t>Objekt:</t>
  </si>
  <si>
    <t>010 - Panelový dům č.p. 1160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</si>
  <si>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</si>
  <si>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</si>
  <si>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</si>
  <si>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</si>
  <si>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</si>
  <si>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</si>
  <si>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</si>
  <si>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</si>
  <si>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</si>
  <si>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</si>
  <si>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</si>
  <si>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</si>
  <si>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</si>
  <si>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</si>
  <si>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</si>
  <si>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</si>
  <si>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</si>
  <si>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</si>
  <si>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</si>
  <si>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</si>
  <si>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</si>
  <si>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</si>
  <si>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</si>
  <si>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</si>
  <si>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</si>
  <si>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</si>
  <si>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</si>
  <si>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</si>
  <si>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</si>
  <si>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</si>
  <si>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</si>
  <si>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</si>
  <si>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</si>
  <si>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</si>
  <si>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</si>
  <si>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</si>
  <si>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</si>
  <si>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</si>
  <si>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</si>
  <si>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</si>
  <si>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</si>
  <si>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310278842</t>
  </si>
  <si>
    <t>Zazdívka otvorů pl do 1 m2 ve zdivu nadzákladovém z nepálených tvárnic tl do 300 mm</t>
  </si>
  <si>
    <t>m3</t>
  </si>
  <si>
    <t>CS ÚRS 2019 02</t>
  </si>
  <si>
    <t>4</t>
  </si>
  <si>
    <t>-1911753501</t>
  </si>
  <si>
    <t>VV</t>
  </si>
  <si>
    <t>"Schodiště" (2,35-1,5)*1,55*8*0,25</t>
  </si>
  <si>
    <t>342291131</t>
  </si>
  <si>
    <t>Ukotvení příček k betonovým konstrukcím plochými kotvami</t>
  </si>
  <si>
    <t>m</t>
  </si>
  <si>
    <t>-637369442</t>
  </si>
  <si>
    <t>1,55*2*8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</si>
  <si>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</si>
  <si>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</si>
  <si>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</si>
  <si>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</si>
  <si>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m2</t>
  </si>
  <si>
    <t>-1757952237</t>
  </si>
  <si>
    <t>"Schodiště" (2,35-1,5+0,2*2)*1,55*8</t>
  </si>
  <si>
    <t>612315302</t>
  </si>
  <si>
    <t>Vápenná štuková omítka ostění nebo nadpraží</t>
  </si>
  <si>
    <t>721144283</t>
  </si>
  <si>
    <t>"Schodiště" 0,2*(1,5+1,55*2)*8</t>
  </si>
  <si>
    <t>5</t>
  </si>
  <si>
    <t>612325223</t>
  </si>
  <si>
    <t>Vápenocementová štuková omítka malých ploch do 1,0 m2 na stěnách</t>
  </si>
  <si>
    <t>kus</t>
  </si>
  <si>
    <t>1262957185</t>
  </si>
  <si>
    <t>"Schodiště" 8*2</t>
  </si>
  <si>
    <t>619991001</t>
  </si>
  <si>
    <t>Zakrytí podlah fólií přilepenou lepící páskou</t>
  </si>
  <si>
    <t>-1714044614</t>
  </si>
  <si>
    <t>"Mezipodesty schodiště" 1,5*2,35</t>
  </si>
  <si>
    <t>7</t>
  </si>
  <si>
    <t>619991011</t>
  </si>
  <si>
    <t>Obalení konstrukcí a prvků fólií přilepenou lepící páskou</t>
  </si>
  <si>
    <t>1097259062</t>
  </si>
  <si>
    <t>"Okna na schodišti" 1,5*1,55*8</t>
  </si>
  <si>
    <t>8</t>
  </si>
  <si>
    <t>621221011</t>
  </si>
  <si>
    <t>Montáž kontaktního zateplení vnějších podhledů z minerální vlny s podélnou orientací tl do 80 mm</t>
  </si>
  <si>
    <t>452411638</t>
  </si>
  <si>
    <t>"Podhledy lodžií" (4,26*16+4,28*16)*1,27</t>
  </si>
  <si>
    <t>"Podhled vstupu" 4,4*1,12</t>
  </si>
  <si>
    <t>9</t>
  </si>
  <si>
    <t>M</t>
  </si>
  <si>
    <t>63151526</t>
  </si>
  <si>
    <t>deska tepelně izolační minerální kontaktních fasád podélné vlákno λ=0,036-0,037 tl 80mm</t>
  </si>
  <si>
    <t>1177073637</t>
  </si>
  <si>
    <t>178,461*1,05</t>
  </si>
  <si>
    <t>10</t>
  </si>
  <si>
    <t>621251105</t>
  </si>
  <si>
    <t>Příplatek k cenám kontaktního zateplení podhledů za použití tepelněizolačních zátek z minerální vlny</t>
  </si>
  <si>
    <t>287266813</t>
  </si>
  <si>
    <t>11</t>
  </si>
  <si>
    <t>621335101</t>
  </si>
  <si>
    <t>Oprava cementové hladké omítky vnějších podhledů v rozsahu do 10%</t>
  </si>
  <si>
    <t>-1309959714</t>
  </si>
  <si>
    <t>12</t>
  </si>
  <si>
    <t>621531021</t>
  </si>
  <si>
    <t>Tenkovrstvá silikonová zrnitá omítka tl. 2,0 mm včetně penetrace vnějších podhledů</t>
  </si>
  <si>
    <t>803143149</t>
  </si>
  <si>
    <t>13</t>
  </si>
  <si>
    <t>622131121</t>
  </si>
  <si>
    <t>Penetrační disperzní nátěr vnějších stěn nanášený ručně</t>
  </si>
  <si>
    <t>-2034161159</t>
  </si>
  <si>
    <t>"1.PP" ((8,8+4,4+1,2*2+9,6+1,2+3,6+1,2+0,4)*2+5,2)*2,4-0,6*0,6*42+0,15*0,6*3*42</t>
  </si>
  <si>
    <t>"- pod obklad" (4,4-3,2-0,6+0,1+1,12+0,85)*2,6</t>
  </si>
  <si>
    <t>14</t>
  </si>
  <si>
    <t>622142001</t>
  </si>
  <si>
    <t>Potažení vnějších stěn sklovláknitým pletivem vtlačeným do tenkovrstvé hmoty</t>
  </si>
  <si>
    <t>-1603405378</t>
  </si>
  <si>
    <t>622211001</t>
  </si>
  <si>
    <t>Montáž kontaktního zateplení vnějších stěn z polystyrénových desek tl do 40 mm</t>
  </si>
  <si>
    <t>912046132</t>
  </si>
  <si>
    <t>"EPS 40mm - vnější strana lodžie" 1,2*23,63*6</t>
  </si>
  <si>
    <t>"XPS 40mm - soklík lodžie" ((4,26+4,28)*16-0,8*32)*0,1</t>
  </si>
  <si>
    <t>16</t>
  </si>
  <si>
    <t>28375932</t>
  </si>
  <si>
    <t>deska EPS 70 fasádní λ=0,039 tl 40mm</t>
  </si>
  <si>
    <t>831967012</t>
  </si>
  <si>
    <t>"Vnější strana lodžie" 1,2*23,63*6*1,05</t>
  </si>
  <si>
    <t>17</t>
  </si>
  <si>
    <t>28376365</t>
  </si>
  <si>
    <t>deska XPS hrana rovná, hladký povrch, λ=0,034 tl 40mm</t>
  </si>
  <si>
    <t>827809777</t>
  </si>
  <si>
    <t>"Soklík lodžie" ((4,26+4,28)*16-0,8*32+1,27*32)*0,1*1,05</t>
  </si>
  <si>
    <t>18</t>
  </si>
  <si>
    <t>622211011</t>
  </si>
  <si>
    <t>Montáž kontaktního zateplení vnějších stěn z polystyrénových desek tl do 80 mm</t>
  </si>
  <si>
    <t>-2016381002</t>
  </si>
  <si>
    <t>"Čelní strana lodžie - PI 60mm" (4,38*16+4,4*16)*2,6-2,4*1,55*32-0,75*2,375*32</t>
  </si>
  <si>
    <t>"Bok lodžie - PIR 80mm" 1,27*2,6*32</t>
  </si>
  <si>
    <t>"Bok lodžie - PIR 60mm" 1,27*2,6*32</t>
  </si>
  <si>
    <t>19</t>
  </si>
  <si>
    <t>28376526</t>
  </si>
  <si>
    <t>deska izolační  PIR tl. 60mm</t>
  </si>
  <si>
    <t>-1640134062</t>
  </si>
  <si>
    <t>"Čelní strana lodžie" ((4,38*16+4,4*16)*2,6-2,4*1,55*32-0,75*2,375*32)*1,05</t>
  </si>
  <si>
    <t>"Bok lodžie" 1,27*2,6*32*1,05</t>
  </si>
  <si>
    <t>20</t>
  </si>
  <si>
    <t>28376528</t>
  </si>
  <si>
    <t>deska izolační  PIR tl. 80mm</t>
  </si>
  <si>
    <t>-1823085258</t>
  </si>
  <si>
    <t>"Bok lodžie" 1,27*2,5*32*1,05</t>
  </si>
  <si>
    <t>28376370</t>
  </si>
  <si>
    <t>deska XPS, hrana rovná, hladký povrch, λ=0,034 tl 60mm</t>
  </si>
  <si>
    <t>-555094878</t>
  </si>
  <si>
    <t>"Bok lodžie" 1,27*0,1*32*1,05</t>
  </si>
  <si>
    <t>22</t>
  </si>
  <si>
    <t>622211031</t>
  </si>
  <si>
    <t>Montáž kontaktního zateplení vnějších stěn z polystyrénových desek tl do 160 mm</t>
  </si>
  <si>
    <t>1317119633</t>
  </si>
  <si>
    <t>"KZS 140mm" (9,08*2+4,12+9,7+5,28+3,7+1,2)*2*23,63</t>
  </si>
  <si>
    <t>"- odpočet lodžií" -4,26*2,6*16-4,28*2,6*16</t>
  </si>
  <si>
    <t>"- odpočet oken" -(1,5*1,6*88+2,1*1,6*32+1,5*1,55*8)</t>
  </si>
  <si>
    <t>"- odpočet u schodiště" -((4,12+1,34*2)*23,63-1,5*1,55*16)</t>
  </si>
  <si>
    <t>23</t>
  </si>
  <si>
    <t>28375951</t>
  </si>
  <si>
    <t>deska EPS 70 fasádní λ=0,039 tl 140mm</t>
  </si>
  <si>
    <t>942657681</t>
  </si>
  <si>
    <t>1176,414*1,05</t>
  </si>
  <si>
    <t>24</t>
  </si>
  <si>
    <t>622212001</t>
  </si>
  <si>
    <t>Montáž kontaktního zateplení vnějšího ostění hl. špalety do 200 mm z polystyrenu tl do 40 mm</t>
  </si>
  <si>
    <t>158457163</t>
  </si>
  <si>
    <t>"Parapety" 2,4*32</t>
  </si>
  <si>
    <t>25</t>
  </si>
  <si>
    <t>622212051</t>
  </si>
  <si>
    <t>Montáž kontaktního zateplení vnějšího ostění hl. špalety do 400 mm z polystyrenu tl do 40 mm</t>
  </si>
  <si>
    <t>194204615</t>
  </si>
  <si>
    <t xml:space="preserve">"Parapety" 1,5*88+2,1*32+1,5*8 </t>
  </si>
  <si>
    <t>26</t>
  </si>
  <si>
    <t>28376415</t>
  </si>
  <si>
    <t>deska z polystyrénu XPS, hrana polodrážková a hladký povrch tl 30mm</t>
  </si>
  <si>
    <t>-848024539</t>
  </si>
  <si>
    <t>"Parapety" ((1,5*88+2,1*32+1,5*8)*0,3+2,4*32*0,12 )*1,05</t>
  </si>
  <si>
    <t>27</t>
  </si>
  <si>
    <t>622221031</t>
  </si>
  <si>
    <t>Montáž kontaktního zateplení vnějších stěn z minerální vlny s podélnou orientací vláken tl do 160 mm</t>
  </si>
  <si>
    <t>-1257720617</t>
  </si>
  <si>
    <t>"U schodiště" (4,12+1,34*2)*23,63-1,5*1,55*16</t>
  </si>
  <si>
    <t>28</t>
  </si>
  <si>
    <t>63151531</t>
  </si>
  <si>
    <t>deska tepelně izolační minerální kontaktních fasád podélné vlákno λ=0,036-0,037 tl 140mm</t>
  </si>
  <si>
    <t>659669531</t>
  </si>
  <si>
    <t>"U schodiště" ((4,12+1,34*2)*23,63-1,5*1,55*16)*1,05</t>
  </si>
  <si>
    <t>29</t>
  </si>
  <si>
    <t>622222001</t>
  </si>
  <si>
    <t>Montáž kontaktního zateplení vnějšího ostění hl. špalety do 200 mm z minerální vlny tl do 40 mm</t>
  </si>
  <si>
    <t>175573653</t>
  </si>
  <si>
    <t>"BS/1.1" (2,4+1,55*2)*32+(0,75+2,375*2)*32</t>
  </si>
  <si>
    <t>30</t>
  </si>
  <si>
    <t>622222051</t>
  </si>
  <si>
    <t>Montáž kontaktního zateplení vnějšího ostění hl. špalety do 400 mm z minerální vlny tl do 40 mm</t>
  </si>
  <si>
    <t>1619276133</t>
  </si>
  <si>
    <t>"OK/1.1" (1,5+1,6*2)*88</t>
  </si>
  <si>
    <t>"OK/1.2" (2,1+1,6*2)*32</t>
  </si>
  <si>
    <t>"OK/1.N" (1,5+1,55*2)*8</t>
  </si>
  <si>
    <t>31</t>
  </si>
  <si>
    <t>63140348</t>
  </si>
  <si>
    <t>deska izolační minerální kontaktních fasád podélné vlákno λ=0,041 tl 30mm</t>
  </si>
  <si>
    <t>-1473055130</t>
  </si>
  <si>
    <t>"OK/1.1" (1,5+1,6*2)*88*0,3*1,05</t>
  </si>
  <si>
    <t>"OK/1.2" (2,1+1,6*2)*32*0,3*1,05</t>
  </si>
  <si>
    <t>"OK/1.N" (1,5+1,55*2)*8*0,3*1,05</t>
  </si>
  <si>
    <t>32</t>
  </si>
  <si>
    <t>28376523</t>
  </si>
  <si>
    <t>deska izolační PIR tl. 30mm</t>
  </si>
  <si>
    <t>-312067094</t>
  </si>
  <si>
    <t>"BS/1.1" ((2,4+1,55*2)*32+(0,75+2,375*2)*32)*0,12*1,05</t>
  </si>
  <si>
    <t>33</t>
  </si>
  <si>
    <t>622251101</t>
  </si>
  <si>
    <t>Příplatek k cenám kontaktního zateplení stěn za použití tepelněizolačních zátek z polystyrenu</t>
  </si>
  <si>
    <t>-1390616496</t>
  </si>
  <si>
    <t>286,904+294,872+1176,414</t>
  </si>
  <si>
    <t>34</t>
  </si>
  <si>
    <t>622251105</t>
  </si>
  <si>
    <t>Příplatek k cenám kontaktního zateplení stěn za použití tepelněizolačních zátek z minerální vlny</t>
  </si>
  <si>
    <t>244106194</t>
  </si>
  <si>
    <t>35</t>
  </si>
  <si>
    <t>622252001</t>
  </si>
  <si>
    <t>Montáž zakládacích soklových lišt kontaktního zateplení</t>
  </si>
  <si>
    <t>541012336</t>
  </si>
  <si>
    <t>Šířka 40 mm :</t>
  </si>
  <si>
    <t>"Vnitřní strana lodžie" 1,27*32</t>
  </si>
  <si>
    <t>"Vnější strana lodžie" 1,2*8</t>
  </si>
  <si>
    <t>Šířka 60 mm :</t>
  </si>
  <si>
    <t>"Lodžie" 4,26*16+4,28*16-0,8*32</t>
  </si>
  <si>
    <t>Šířka 80 mm :</t>
  </si>
  <si>
    <t>Šířka 140 mm :</t>
  </si>
  <si>
    <t>"Hlavní plochy" (9,08*2+4,12+9,7+5,28+3,7+1,2)*2-4,26*2-4,28*2</t>
  </si>
  <si>
    <t>36</t>
  </si>
  <si>
    <t>59051641</t>
  </si>
  <si>
    <t>lišta soklová Al s okapničkou zakládací U 04cm 0,7/200cm</t>
  </si>
  <si>
    <t>-1391328124</t>
  </si>
  <si>
    <t>50,24*1,1</t>
  </si>
  <si>
    <t>37</t>
  </si>
  <si>
    <t>59051643</t>
  </si>
  <si>
    <t>lišta soklová Al s okapničkou zakládací U 06cm 0,7/200cm</t>
  </si>
  <si>
    <t>-23792598</t>
  </si>
  <si>
    <t>111,04*1,1</t>
  </si>
  <si>
    <t>38</t>
  </si>
  <si>
    <t>59051645</t>
  </si>
  <si>
    <t>lišta soklová Al s okapničkou zakládací U 08cm 0,7/200cm</t>
  </si>
  <si>
    <t>434995042</t>
  </si>
  <si>
    <t>40,64*1,1</t>
  </si>
  <si>
    <t>39</t>
  </si>
  <si>
    <t>59051651</t>
  </si>
  <si>
    <t>lišta soklová Al s okapničkou zakládací U 14cm 0,95/200cm</t>
  </si>
  <si>
    <t>-1281135498</t>
  </si>
  <si>
    <t>67,24*1,1</t>
  </si>
  <si>
    <t>40</t>
  </si>
  <si>
    <t>622252002</t>
  </si>
  <si>
    <t>Montáž ostatních lišt kontaktního zateplení</t>
  </si>
  <si>
    <t>-39481459</t>
  </si>
  <si>
    <t>Začiš´tovací APU lišta :</t>
  </si>
  <si>
    <t>Rohová lišta s okapničkou (nad okenními otvory je součástí položky "Zateplení ostění" :</t>
  </si>
  <si>
    <t>"Čelo lodžie" 4,28*16+4,26*16</t>
  </si>
  <si>
    <t>"Rohová lišta (špalety otvorů jsou součástí položky "Zateplení ostění" :</t>
  </si>
  <si>
    <t>"Rohy objektu" 23,63*8</t>
  </si>
  <si>
    <t>"Boky lodžií" 2,62*32*2</t>
  </si>
  <si>
    <t>"Deska lodžií" 0,28*32*2</t>
  </si>
  <si>
    <t>Parapetní lišta je součástí položky "Zateplení ostění"</t>
  </si>
  <si>
    <t>41</t>
  </si>
  <si>
    <t>59051476</t>
  </si>
  <si>
    <t>profil okenní začišťovací se sklovláknitou armovací tkaninou 6 mm/2,4 m dle PKO</t>
  </si>
  <si>
    <t>-386205783</t>
  </si>
  <si>
    <t>972*1,1</t>
  </si>
  <si>
    <t>42</t>
  </si>
  <si>
    <t>59051480</t>
  </si>
  <si>
    <t>profil rohový Al s tkaninou kontaktního zateplení dle PKO</t>
  </si>
  <si>
    <t>1785293222</t>
  </si>
  <si>
    <t>374,64*1,1</t>
  </si>
  <si>
    <t>43</t>
  </si>
  <si>
    <t>59051481</t>
  </si>
  <si>
    <t>profil rohový Al s tkaninou a okapničkou kontaktního zateplení dle PKO</t>
  </si>
  <si>
    <t>-466695800</t>
  </si>
  <si>
    <t>136,64*1,1</t>
  </si>
  <si>
    <t>44</t>
  </si>
  <si>
    <t>622335101</t>
  </si>
  <si>
    <t>Oprava cementové hladké omítky vnějších stěn v rozsahu do 10%</t>
  </si>
  <si>
    <t>-743465706</t>
  </si>
  <si>
    <t>"1.PP - pod omítku" 160,38</t>
  </si>
  <si>
    <t>"- odpočet vybouraných MIV" -(2,35-1,5)*1,55*8</t>
  </si>
  <si>
    <t>"KZS 80mm" 1,27*2,6*32</t>
  </si>
  <si>
    <t>"KZS 60mm" (4,26*16+4,28*16)*2,6-(2,4*1,55-0,75*2,375)*32</t>
  </si>
  <si>
    <t>"KZS 40mm - vnější strana lodžie" 1,2*23,63*6</t>
  </si>
  <si>
    <t>"- vnitřní strana lodžie" 1,27*2,6*32</t>
  </si>
  <si>
    <t>"Špalety - OK/1.1" (1,5+1,6*2)*88*0,15</t>
  </si>
  <si>
    <t>"OK/1.2" (2,1+1,6*2)*32*0,15</t>
  </si>
  <si>
    <t>"OK/1.N" 1,5*8*0,15</t>
  </si>
  <si>
    <t>45</t>
  </si>
  <si>
    <t>622511121</t>
  </si>
  <si>
    <t>Tenkovrstvá mozaiková hrubozrnná omítka včetně penetrace vnějších stěn</t>
  </si>
  <si>
    <t>-155121208</t>
  </si>
  <si>
    <t>46</t>
  </si>
  <si>
    <t>622531021</t>
  </si>
  <si>
    <t>Tenkovrstvá silikonová zrnitá omítka tl. 2,0 mm včetně penetrace vnějších stěn</t>
  </si>
  <si>
    <t>-417048710</t>
  </si>
  <si>
    <t>"Špalety - OK/1.1" (1,5+1,6*2)*88*0,3</t>
  </si>
  <si>
    <t>"OK/1.2" (2,1+1,6*2)*32*0,3</t>
  </si>
  <si>
    <t>"OK/1.N" 1,5*8*0,3</t>
  </si>
  <si>
    <t>"BS/1.1" ((2,4+1,55*2)*32+(0,75+2,375*2)*32)*0,12</t>
  </si>
  <si>
    <t>47</t>
  </si>
  <si>
    <t>629135102</t>
  </si>
  <si>
    <t>Vyrovnávací vrstva pod klempířské prvky z MC š do 300 mm</t>
  </si>
  <si>
    <t>593390938</t>
  </si>
  <si>
    <t>"Venkovní parapet" 1,5*8</t>
  </si>
  <si>
    <t>48</t>
  </si>
  <si>
    <t>629991011</t>
  </si>
  <si>
    <t>Zakrytí výplní otvorů a svislých ploch fólií přilepenou lepící páskou</t>
  </si>
  <si>
    <t>55235699</t>
  </si>
  <si>
    <t>"1.PP - OK/old" 0,6*0,6*42</t>
  </si>
  <si>
    <t>"1.-8.NP" 1,5*1,6*88+2,1*1,6*32+2,4*1,55*32+0,75*2,375*32+1,5*1,55*8</t>
  </si>
  <si>
    <t>49</t>
  </si>
  <si>
    <t>629995101</t>
  </si>
  <si>
    <t>Očištění vnějších ploch tlakovou vodou</t>
  </si>
  <si>
    <t>1605179634</t>
  </si>
  <si>
    <t>"1.-8.NP" 178,461+2053,326</t>
  </si>
  <si>
    <t>50</t>
  </si>
  <si>
    <t>629999011</t>
  </si>
  <si>
    <t>Příplatek k úpravám povrchů za provádění styku dvou barev nebo struktur na fasádě</t>
  </si>
  <si>
    <t>-1556913008</t>
  </si>
  <si>
    <t>"Předpoklad" 200</t>
  </si>
  <si>
    <t>51</t>
  </si>
  <si>
    <t>63245-010</t>
  </si>
  <si>
    <t>Vyčištění a odmaštění stávající podlahy lodžie - litého terasa</t>
  </si>
  <si>
    <t>-1935701846</t>
  </si>
  <si>
    <t>"Lodžie" 4,26*1,4*16+4,28*1,4*16</t>
  </si>
  <si>
    <t>52</t>
  </si>
  <si>
    <t>632450122</t>
  </si>
  <si>
    <t>Vyrovnávací cementový potěr tl do 30 mm ze suchých směsí provedený v pásu</t>
  </si>
  <si>
    <t>2027833327</t>
  </si>
  <si>
    <t>"Vnitřní parapet" 1,5*0,2*8</t>
  </si>
  <si>
    <t>53</t>
  </si>
  <si>
    <t>63245-020</t>
  </si>
  <si>
    <t>Aplikace spojovacího můstku na bázi bezrozpouštědlové syntetické disperze stávající podlahy lodžie tzv. superkontakt</t>
  </si>
  <si>
    <t>1116610163</t>
  </si>
  <si>
    <t>54</t>
  </si>
  <si>
    <t>632452512</t>
  </si>
  <si>
    <t>Cementový rychletuhnoucí potěr ze suchých směsí tl do 15 mm</t>
  </si>
  <si>
    <t>1302584785</t>
  </si>
  <si>
    <t>55</t>
  </si>
  <si>
    <t>634663115-R</t>
  </si>
  <si>
    <t>Výplň dilatačních spar šířky do 10 mm v potěrech těsnícím provazcem</t>
  </si>
  <si>
    <t>633907409</t>
  </si>
  <si>
    <t>"Lodžie" 4,26*16+4,28*16+1,4*3*32</t>
  </si>
  <si>
    <t>56</t>
  </si>
  <si>
    <t>634911122</t>
  </si>
  <si>
    <t>Řezání dilatačních spár š 10 mm hl do 20 mm v čerstvé betonové mazanině</t>
  </si>
  <si>
    <t>-945489827</t>
  </si>
  <si>
    <t>57</t>
  </si>
  <si>
    <t>644941111</t>
  </si>
  <si>
    <t>Osazování ventilačních mřížek velikosti do 150 x 200 mm</t>
  </si>
  <si>
    <t>452483724</t>
  </si>
  <si>
    <t>"OST.03" 16</t>
  </si>
  <si>
    <t>"Od kuchyňských linek" 64</t>
  </si>
  <si>
    <t>58</t>
  </si>
  <si>
    <t>56245649</t>
  </si>
  <si>
    <t>mřížka větrací kruhová plast  DN100, upravená pro přístup rorýsů, viz. prvek OST.03</t>
  </si>
  <si>
    <t>1330032417</t>
  </si>
  <si>
    <t>59</t>
  </si>
  <si>
    <t>56245650</t>
  </si>
  <si>
    <t>mřížka větrací kruhová plast 75 se síťovinou</t>
  </si>
  <si>
    <t>-673913686</t>
  </si>
  <si>
    <t>60</t>
  </si>
  <si>
    <t>644941121</t>
  </si>
  <si>
    <t>Montáž průchodky k větrací mřížce se zhotovením otvoru v tepelné izolaci</t>
  </si>
  <si>
    <t>-1266167602</t>
  </si>
  <si>
    <t>61</t>
  </si>
  <si>
    <t>6459-010</t>
  </si>
  <si>
    <t>Prořezání dilatačních spár v marmoritové omítce</t>
  </si>
  <si>
    <t>163376691</t>
  </si>
  <si>
    <t>"1.PP" 23*2,4</t>
  </si>
  <si>
    <t>Ostatní konstrukce a práce, bourání</t>
  </si>
  <si>
    <t>62</t>
  </si>
  <si>
    <t>941311112</t>
  </si>
  <si>
    <t>Montáž lešení řadového modulového lehkého zatížení do 200 kg/m2 š do 0,9 m v do 25 m</t>
  </si>
  <si>
    <t>-1505868307</t>
  </si>
  <si>
    <t>(18,68+22,28+1,2*4+1,1*12)*2*26,03</t>
  </si>
  <si>
    <t>63</t>
  </si>
  <si>
    <t>941311211</t>
  </si>
  <si>
    <t>Příplatek k lešení řadovému modulovému lehkému š 0,9 m v do 25 m za první a ZKD den použití</t>
  </si>
  <si>
    <t>1469584005</t>
  </si>
  <si>
    <t>3069,458*91</t>
  </si>
  <si>
    <t>64</t>
  </si>
  <si>
    <t>941311812</t>
  </si>
  <si>
    <t>Demontáž lešení řadového modulového lehkého zatížení do 200 kg/m2 š do 0,9 m v do 25 m</t>
  </si>
  <si>
    <t>-1834153127</t>
  </si>
  <si>
    <t>65</t>
  </si>
  <si>
    <t>944511111</t>
  </si>
  <si>
    <t>Montáž ochranné sítě z textilie z umělých vláken</t>
  </si>
  <si>
    <t>-726379020</t>
  </si>
  <si>
    <t>"Uliční strana" (9,6+5,48+3,6+1,2*2+1,1*2)*26,03</t>
  </si>
  <si>
    <t>66</t>
  </si>
  <si>
    <t>944511211</t>
  </si>
  <si>
    <t>Příplatek k ochranné síti za první a ZKD den použití</t>
  </si>
  <si>
    <t>816697423</t>
  </si>
  <si>
    <t>605,978*91</t>
  </si>
  <si>
    <t>67</t>
  </si>
  <si>
    <t>944511811</t>
  </si>
  <si>
    <t>Demontáž ochranné sítě z textilie z umělých vláken</t>
  </si>
  <si>
    <t>102215562</t>
  </si>
  <si>
    <t>68</t>
  </si>
  <si>
    <t>944711113</t>
  </si>
  <si>
    <t>Montáž záchytné stříšky š do 2,5 m</t>
  </si>
  <si>
    <t>-127247559</t>
  </si>
  <si>
    <t>69</t>
  </si>
  <si>
    <t>944711213</t>
  </si>
  <si>
    <t>Příplatek k záchytné stříšce š do 2,5 m za první a ZKD den použití</t>
  </si>
  <si>
    <t>1460101589</t>
  </si>
  <si>
    <t>4*91</t>
  </si>
  <si>
    <t>70</t>
  </si>
  <si>
    <t>944711813</t>
  </si>
  <si>
    <t>Demontáž záchytné stříšky š do 2,5 m</t>
  </si>
  <si>
    <t>638582063</t>
  </si>
  <si>
    <t>71</t>
  </si>
  <si>
    <t>949101111</t>
  </si>
  <si>
    <t>Lešení pomocné pro objekty pozemních staveb s lešeňovou podlahou v do 1,9 m zatížení do 150 kg/m2</t>
  </si>
  <si>
    <t>1063576953</t>
  </si>
  <si>
    <t>"Schodiště" 2,35*1,3*8</t>
  </si>
  <si>
    <t>72</t>
  </si>
  <si>
    <t>952901111</t>
  </si>
  <si>
    <t>Vyčištění budov bytové a občanské výstavby při výšce podlaží do 4 m</t>
  </si>
  <si>
    <t>-281833066</t>
  </si>
  <si>
    <t>73</t>
  </si>
  <si>
    <t>953735113</t>
  </si>
  <si>
    <t>Odvětrání vodorovné plastovými troubami DN do 110 mm ukládanými na sraz</t>
  </si>
  <si>
    <t>1367087024</t>
  </si>
  <si>
    <t>"OST.03" 16*0,35</t>
  </si>
  <si>
    <t>74</t>
  </si>
  <si>
    <t>953961112</t>
  </si>
  <si>
    <t>Kotvy chemickým tmelem M 10 hl 90 mm do betonu, ŽB nebo kamene s vyvrtáním otvoru</t>
  </si>
  <si>
    <t>-1476019478</t>
  </si>
  <si>
    <t>"ZAM.02" 32*8</t>
  </si>
  <si>
    <t>75</t>
  </si>
  <si>
    <t>953965115</t>
  </si>
  <si>
    <t>Kotevní šroub pro chemické kotvy M 10 dl 130 mm</t>
  </si>
  <si>
    <t>-624213984</t>
  </si>
  <si>
    <t>76</t>
  </si>
  <si>
    <t>968062375</t>
  </si>
  <si>
    <t>Vybourání dřevěných rámů oken zdvojených včetně křídel pl do 2 m2</t>
  </si>
  <si>
    <t>1903969123</t>
  </si>
  <si>
    <t>"Na schodišti" 1,5*1,55*8</t>
  </si>
  <si>
    <t>77</t>
  </si>
  <si>
    <t>968072361</t>
  </si>
  <si>
    <t>Vybourání meziokenní vložky</t>
  </si>
  <si>
    <t>-1362727441</t>
  </si>
  <si>
    <t>"Na schodišti" 2*8</t>
  </si>
  <si>
    <t>78</t>
  </si>
  <si>
    <t>977151118</t>
  </si>
  <si>
    <t>Jádrové vrty diamantovými korunkami do D 100 mm do stavebních materiálů</t>
  </si>
  <si>
    <t>1480798858</t>
  </si>
  <si>
    <t>"OST.03" 16*0,2</t>
  </si>
  <si>
    <t>79</t>
  </si>
  <si>
    <t>978036121</t>
  </si>
  <si>
    <t>Otlučení (osekání) cementových omítek vnějších ploch v rozsahu do 10 %</t>
  </si>
  <si>
    <t>-2100750797</t>
  </si>
  <si>
    <t>"1.PP - pod omítku" 152,7</t>
  </si>
  <si>
    <t>"- pod obklad" (1,2+0,4)*2*2,4+(4,4-3,2-0,6+0,1+1,12+0,85)*2,6</t>
  </si>
  <si>
    <t>80</t>
  </si>
  <si>
    <t>985112121</t>
  </si>
  <si>
    <t>Odsekání degradovaného betonu líce kleneb a podhledů tl do 10 mm</t>
  </si>
  <si>
    <t>-915697543</t>
  </si>
  <si>
    <t>"Podhledy lodžií - předpoklad 10%" (4,26*16+4,28*16)*1,27/10</t>
  </si>
  <si>
    <t>81</t>
  </si>
  <si>
    <t>985311211</t>
  </si>
  <si>
    <t>Reprofilace líce kleneb a podhledů cementovými sanačními maltami tl 10 mm</t>
  </si>
  <si>
    <t>-871401588</t>
  </si>
  <si>
    <t>82</t>
  </si>
  <si>
    <t>985311912</t>
  </si>
  <si>
    <t>Příplatek při reprofilaci sanačními maltami za plochu do 10 m2 jednotlivě</t>
  </si>
  <si>
    <t>-1925235530</t>
  </si>
  <si>
    <t>997</t>
  </si>
  <si>
    <t>Přesun sutě</t>
  </si>
  <si>
    <t>83</t>
  </si>
  <si>
    <t>997013117</t>
  </si>
  <si>
    <t>Vnitrostaveništní doprava suti a vybouraných hmot pro budovy v do 24 m s použitím mechanizace</t>
  </si>
  <si>
    <t>t</t>
  </si>
  <si>
    <t>-735742525</t>
  </si>
  <si>
    <t>84</t>
  </si>
  <si>
    <t>997013313</t>
  </si>
  <si>
    <t>Montáž a demontáž shozu suti v do 30 m</t>
  </si>
  <si>
    <t>-1773212480</t>
  </si>
  <si>
    <t>85</t>
  </si>
  <si>
    <t>997013323</t>
  </si>
  <si>
    <t>Příplatek k shozu suti v do 30 m za první a ZKD den použití</t>
  </si>
  <si>
    <t>-1115913865</t>
  </si>
  <si>
    <t>"Schodiště" 24*5</t>
  </si>
  <si>
    <t>86</t>
  </si>
  <si>
    <t>997013501</t>
  </si>
  <si>
    <t>Odvoz suti a vybouraných hmot na skládku nebo meziskládku do 1 km se složením</t>
  </si>
  <si>
    <t>2072405900</t>
  </si>
  <si>
    <t>87</t>
  </si>
  <si>
    <t>997013509</t>
  </si>
  <si>
    <t>Příplatek k odvozu suti a vybouraných hmot na skládku ZKD 1 km přes 1 km</t>
  </si>
  <si>
    <t>1294111968</t>
  </si>
  <si>
    <t>18,756*19 'Přepočtené koeficientem množství</t>
  </si>
  <si>
    <t>88</t>
  </si>
  <si>
    <t>997013831</t>
  </si>
  <si>
    <t>Poplatek za uložení na skládce (skládkovné) stavebního odpadu směsného kód odpadu 170 904</t>
  </si>
  <si>
    <t>-1202704108</t>
  </si>
  <si>
    <t>998</t>
  </si>
  <si>
    <t>Přesun hmot</t>
  </si>
  <si>
    <t>89</t>
  </si>
  <si>
    <t>998017003</t>
  </si>
  <si>
    <t>Přesun hmot s omezením mechanizace pro budovy v do 24 m</t>
  </si>
  <si>
    <t>-1776669772</t>
  </si>
  <si>
    <t>PSV</t>
  </si>
  <si>
    <t>Práce a dodávky PSV</t>
  </si>
  <si>
    <t>711</t>
  </si>
  <si>
    <t>Izolace proti vodě, vlhkosti a plynům</t>
  </si>
  <si>
    <t>90</t>
  </si>
  <si>
    <t>711493113-R</t>
  </si>
  <si>
    <t>Izolace proti vodě vodorovná těsnicí stěrkou dvojnásobná  jednosložkovou flexibilní, silikátově-disperzní s obsahem redispergovatelného polymeru a minerálních plniv</t>
  </si>
  <si>
    <t>-1722635337</t>
  </si>
  <si>
    <t>91</t>
  </si>
  <si>
    <t>711493123-R</t>
  </si>
  <si>
    <t>Izolace proti podpovrchové a tlakové vodě svislá těsnicí stěrkou dvojnásobná jednosložkovou flexibilní, silikátově-disperzní s obsahem redispergovatelného polymeru a minerálních plniv</t>
  </si>
  <si>
    <t>521976584</t>
  </si>
  <si>
    <t>"Lodžie" (4,26*16+4,28*16+1,4*2*32)*0,1</t>
  </si>
  <si>
    <t>92</t>
  </si>
  <si>
    <t>7119-010</t>
  </si>
  <si>
    <t>Systémová penetrace pod hydroizolační stěrku</t>
  </si>
  <si>
    <t>1227601240</t>
  </si>
  <si>
    <t>191,296+22,624</t>
  </si>
  <si>
    <t>93</t>
  </si>
  <si>
    <t>7119-020</t>
  </si>
  <si>
    <t>Systémová řešení spoje podlaha/stěna butylovými pásky</t>
  </si>
  <si>
    <t>501793476</t>
  </si>
  <si>
    <t>"Lodžie" 4,26*16+4,28*16+1,4*2*32</t>
  </si>
  <si>
    <t>94</t>
  </si>
  <si>
    <t>998711103</t>
  </si>
  <si>
    <t>Přesun hmot tonážní pro izolace proti vodě, vlhkosti a plynům v objektech výšky do 60 m</t>
  </si>
  <si>
    <t>-962387326</t>
  </si>
  <si>
    <t>764</t>
  </si>
  <si>
    <t>Konstrukce klempířské</t>
  </si>
  <si>
    <t>95</t>
  </si>
  <si>
    <t>764002851</t>
  </si>
  <si>
    <t>Demontáž oplechování parapetů do suti</t>
  </si>
  <si>
    <t>1688551728</t>
  </si>
  <si>
    <t>"KL/01" 2,35*8</t>
  </si>
  <si>
    <t>"KL/02" 1,55*88</t>
  </si>
  <si>
    <t>"KL/03" 2,15*32</t>
  </si>
  <si>
    <t>"KL/04" 2,4*32</t>
  </si>
  <si>
    <t>96</t>
  </si>
  <si>
    <t>764206105</t>
  </si>
  <si>
    <t>Montáž oplechování rovných parapetů rš do 400 mm</t>
  </si>
  <si>
    <t>676975016</t>
  </si>
  <si>
    <t>"KL/01" 1,55*8</t>
  </si>
  <si>
    <t>"KL/04" 2,45*32</t>
  </si>
  <si>
    <t>97</t>
  </si>
  <si>
    <t>M-764-010</t>
  </si>
  <si>
    <t>Prefa parapet z poplastovaného plechu r.š. 210 mm (předpoklad)</t>
  </si>
  <si>
    <t>-1954831442</t>
  </si>
  <si>
    <t>98</t>
  </si>
  <si>
    <t>M-764-020</t>
  </si>
  <si>
    <t>Plastové koncovky pro parapet z poplastovaného plechu r.š. 210 mm (předpoklad)</t>
  </si>
  <si>
    <t>pár</t>
  </si>
  <si>
    <t>1261106975</t>
  </si>
  <si>
    <t>99</t>
  </si>
  <si>
    <t>M-764-030</t>
  </si>
  <si>
    <t>Prefa parapet z poplastovaného plechu šířka 340 mm (předpoklad)</t>
  </si>
  <si>
    <t>1144853440</t>
  </si>
  <si>
    <t>100</t>
  </si>
  <si>
    <t>M-764-040</t>
  </si>
  <si>
    <t>Plastové koncovky pro parapet z poplastovaného plechu šířka  340 mm (předpoklad)</t>
  </si>
  <si>
    <t>551039683</t>
  </si>
  <si>
    <t>101</t>
  </si>
  <si>
    <t>764212662</t>
  </si>
  <si>
    <t>Oplechování rovné okapové hrany z Pz s povrchovou úpravou rš 200 mm</t>
  </si>
  <si>
    <t>741572869</t>
  </si>
  <si>
    <t>"Lodžie" 4,26*16+4,28*16</t>
  </si>
  <si>
    <t>102</t>
  </si>
  <si>
    <t>998764103</t>
  </si>
  <si>
    <t>Přesun hmot tonážní pro konstrukce klempířské v objektech v do 24 m</t>
  </si>
  <si>
    <t>-80748586</t>
  </si>
  <si>
    <t>766</t>
  </si>
  <si>
    <t>Konstrukce truhlářské</t>
  </si>
  <si>
    <t>103</t>
  </si>
  <si>
    <t>766441821</t>
  </si>
  <si>
    <t>Demontáž parapetních desek dřevěných nebo plastových šířky do 30 cm délky přes 1,0 m</t>
  </si>
  <si>
    <t>-693345291</t>
  </si>
  <si>
    <t>"Schodiště" 8</t>
  </si>
  <si>
    <t>104</t>
  </si>
  <si>
    <t>766622132</t>
  </si>
  <si>
    <t>Montáž plastových oken plochy přes 1 m2 otevíravých výšky do 2,5 m s rámem do zdiva</t>
  </si>
  <si>
    <t>-224643846</t>
  </si>
  <si>
    <t>"OK.1N" 1,5*1,55*8</t>
  </si>
  <si>
    <t>105</t>
  </si>
  <si>
    <t>61140R01</t>
  </si>
  <si>
    <t>okno plastové dvoukřídlé otvíravé a sklápěcí 150x155cm - viz.soupis prvků PSV OK.1N</t>
  </si>
  <si>
    <t>1820307345</t>
  </si>
  <si>
    <t>106</t>
  </si>
  <si>
    <t>766629213</t>
  </si>
  <si>
    <t>Příplatek k montáži oken rovné ostění připojovací spára do 15 mm - folie</t>
  </si>
  <si>
    <t>-1695153329</t>
  </si>
  <si>
    <t>(1,5+1,5)*2*8</t>
  </si>
  <si>
    <t>107</t>
  </si>
  <si>
    <t>766661842</t>
  </si>
  <si>
    <t>Demontáž  lišt ze stávajících rámů</t>
  </si>
  <si>
    <t>1367921466</t>
  </si>
  <si>
    <t>"Lodžie" 1,55*32</t>
  </si>
  <si>
    <t>108</t>
  </si>
  <si>
    <t>766694112</t>
  </si>
  <si>
    <t>Montáž parapetních desek dřevěných nebo plastových šířky do 30 cm délky do 1,6 m</t>
  </si>
  <si>
    <t>1595120112</t>
  </si>
  <si>
    <t>109</t>
  </si>
  <si>
    <t>60794102</t>
  </si>
  <si>
    <t>deska parapetní dřevotřísková vnitřní 0,26 x 1 m</t>
  </si>
  <si>
    <t>-2141127913</t>
  </si>
  <si>
    <t>8*1,5*1,1</t>
  </si>
  <si>
    <t>110</t>
  </si>
  <si>
    <t>60794121</t>
  </si>
  <si>
    <t>koncovka PVC k parapetním dřevotřískovým deskám 600 mm</t>
  </si>
  <si>
    <t>366891268</t>
  </si>
  <si>
    <t>8*2</t>
  </si>
  <si>
    <t>111</t>
  </si>
  <si>
    <t>998766103</t>
  </si>
  <si>
    <t>Přesun hmot tonážní pro konstrukce truhlářské v objektech v do 24 m</t>
  </si>
  <si>
    <t>-481327279</t>
  </si>
  <si>
    <t>767</t>
  </si>
  <si>
    <t>Konstrukce zámečnické</t>
  </si>
  <si>
    <t>112</t>
  </si>
  <si>
    <t>767112811</t>
  </si>
  <si>
    <t>Demontáž stěn pro zasklení šroubovaných</t>
  </si>
  <si>
    <t>1602726441</t>
  </si>
  <si>
    <t>"OST.02" 4,8*1,8</t>
  </si>
  <si>
    <t>113</t>
  </si>
  <si>
    <t>767113110</t>
  </si>
  <si>
    <t>Montáž stěn pro zasklení z Al profilů plochy do 6 m2</t>
  </si>
  <si>
    <t>-1462626312</t>
  </si>
  <si>
    <t>"ZAM.03" 4,8*0,9*32</t>
  </si>
  <si>
    <t>114</t>
  </si>
  <si>
    <t>M-767-000</t>
  </si>
  <si>
    <t>vnitřní výplň zábradlí z komůrkového polykarbonátu 4800/900 mm tl.10mm osazeném v nerezavějícím U profilu - viz. prvek ZAM.03</t>
  </si>
  <si>
    <t>ks</t>
  </si>
  <si>
    <t>2122817473</t>
  </si>
  <si>
    <t>115</t>
  </si>
  <si>
    <t>767113120</t>
  </si>
  <si>
    <t>Montáž stěn pro zasklení z Al profilů plochy do 9 m2</t>
  </si>
  <si>
    <t>1406705106</t>
  </si>
  <si>
    <t>116</t>
  </si>
  <si>
    <t>M-767-010</t>
  </si>
  <si>
    <t>spojovací prvky pro uchycení stěny v nové poloze - předpoklad</t>
  </si>
  <si>
    <t>kg</t>
  </si>
  <si>
    <t>657155968</t>
  </si>
  <si>
    <t>30*2</t>
  </si>
  <si>
    <t>117</t>
  </si>
  <si>
    <t>767161214</t>
  </si>
  <si>
    <t>Montáž zábradlí rovného z profilové oceli do zdi do hmotnosti 30 kg</t>
  </si>
  <si>
    <t>734249606</t>
  </si>
  <si>
    <t>"Lodžie" 4,8*32</t>
  </si>
  <si>
    <t>118</t>
  </si>
  <si>
    <t>M-767-020</t>
  </si>
  <si>
    <t>zábradlí - replika stávajícího 4800/1000mm (pozinkováno) - viz. prvek ZAM.01A</t>
  </si>
  <si>
    <t>126349530</t>
  </si>
  <si>
    <t>"Jackl 80/50/3" 4,8*32*5,76</t>
  </si>
  <si>
    <t>"Jackl 50/50/4" (1*4+4,6*2)*32*5,454</t>
  </si>
  <si>
    <t>"Tr 20/2" 0,8*30*32*0,888</t>
  </si>
  <si>
    <t>"Spojovací materiál" 3870,49*0,1</t>
  </si>
  <si>
    <t>119</t>
  </si>
  <si>
    <t>M-767-030</t>
  </si>
  <si>
    <t>spojovací prvky pro uchycení zábradlí v nové poloze (pozinkováno) - viz. prvek ZAM.02</t>
  </si>
  <si>
    <t>1707781101</t>
  </si>
  <si>
    <t>"U120" 0,25*4*32*13,4</t>
  </si>
  <si>
    <t>"Pásk. 60/8" (0,12+0,185*2)*4*32*3,77</t>
  </si>
  <si>
    <t>120</t>
  </si>
  <si>
    <t>767161814</t>
  </si>
  <si>
    <t>Demontáž zábradlí rovného nerozebíratelného hmotnosti 1m zábradlí přes 20 kg</t>
  </si>
  <si>
    <t>-128054028</t>
  </si>
  <si>
    <t>4,8*32</t>
  </si>
  <si>
    <t>121</t>
  </si>
  <si>
    <t>7679-010</t>
  </si>
  <si>
    <t xml:space="preserve">Dodávka a montáž držáku prádelních šňůr - ocelová pásovona, 5 ks háčků - viz. prvek OST.01  </t>
  </si>
  <si>
    <t>-64756460</t>
  </si>
  <si>
    <t>122</t>
  </si>
  <si>
    <t>7679-020</t>
  </si>
  <si>
    <t xml:space="preserve">Dodávka a montáž tříkomorové budky pro rorýse 1130/190/150 mm - viz. prvek OST.04  </t>
  </si>
  <si>
    <t>-309275958</t>
  </si>
  <si>
    <t>123</t>
  </si>
  <si>
    <t>7679-040</t>
  </si>
  <si>
    <t xml:space="preserve">Dodávka a montáž budky pro netopýry 420/500/150 mm - viz. prvek OST.06  </t>
  </si>
  <si>
    <t>-2059464830</t>
  </si>
  <si>
    <t>124</t>
  </si>
  <si>
    <t>998767103</t>
  </si>
  <si>
    <t>Přesun hmot tonážní pro zámečnické konstrukce v objektech v do 24 m</t>
  </si>
  <si>
    <t>-1097981925</t>
  </si>
  <si>
    <t>771</t>
  </si>
  <si>
    <t>Podlahy z dlaždic</t>
  </si>
  <si>
    <t>125</t>
  </si>
  <si>
    <t>771474113</t>
  </si>
  <si>
    <t>Montáž soklíků z dlaždic keramických rovných flexibilní lepidlo v do 120 mm</t>
  </si>
  <si>
    <t>-1021337129</t>
  </si>
  <si>
    <t>"Lodžie" 4,26*16+4,28*16+1,4*2*32-0,8*32</t>
  </si>
  <si>
    <t>126</t>
  </si>
  <si>
    <t>771575113-R</t>
  </si>
  <si>
    <t>Montáž podlah keramických režných hladkých lepených lepidlem s obsahem redispergovatelného polymeru, kameniva, cementu, do 12 ks/m2</t>
  </si>
  <si>
    <t>1292850131</t>
  </si>
  <si>
    <t>127</t>
  </si>
  <si>
    <t>59761408</t>
  </si>
  <si>
    <t>dlaždice keramické slinuté neglazované mrazuvzdorné barevná přes 9 do 12 ks/m2</t>
  </si>
  <si>
    <t>1561165461</t>
  </si>
  <si>
    <t>(200,64*0,1+191,296)*1,05</t>
  </si>
  <si>
    <t>128</t>
  </si>
  <si>
    <t>771579196-R</t>
  </si>
  <si>
    <t>Příplatek k montáž podlah keramických za spárování pružným tmelem s přísadou redispergovatelného polymeru, minerálního plniva, bílého cementu</t>
  </si>
  <si>
    <t>-482630278</t>
  </si>
  <si>
    <t>129</t>
  </si>
  <si>
    <t>771591111</t>
  </si>
  <si>
    <t>Podlahy penetrace podkladu</t>
  </si>
  <si>
    <t>1672966415</t>
  </si>
  <si>
    <t>130</t>
  </si>
  <si>
    <t>771591117-R</t>
  </si>
  <si>
    <t>Podlahy -  spárování polymerovým tmelem</t>
  </si>
  <si>
    <t>-1676178377</t>
  </si>
  <si>
    <t>131</t>
  </si>
  <si>
    <t>771591185</t>
  </si>
  <si>
    <t>Podlahy pracnější řezání keramických dlaždic rovné</t>
  </si>
  <si>
    <t>-94956305</t>
  </si>
  <si>
    <t>"Soklík" 200,64/0,3</t>
  </si>
  <si>
    <t>132</t>
  </si>
  <si>
    <t>998771103</t>
  </si>
  <si>
    <t>Přesun hmot tonážní pro podlahy z dlaždic v objektech v do 24 m</t>
  </si>
  <si>
    <t>-576604060</t>
  </si>
  <si>
    <t>781</t>
  </si>
  <si>
    <t>Dokončovací práce - obklady</t>
  </si>
  <si>
    <t>133</t>
  </si>
  <si>
    <t>781774113</t>
  </si>
  <si>
    <t>Montáž obkladů vnějších z dlaždic keramických do 12 ks/m2 lepených flexibilním lepidlem</t>
  </si>
  <si>
    <t>-712464347</t>
  </si>
  <si>
    <t>"U vstupu" (4,4-3,2-0,6+0,1+1,12+0,85)*2,6</t>
  </si>
  <si>
    <t>134</t>
  </si>
  <si>
    <t>59761408.1</t>
  </si>
  <si>
    <t>CS ÚRS 2018 01</t>
  </si>
  <si>
    <t>249498068</t>
  </si>
  <si>
    <t>6,942*1,05</t>
  </si>
  <si>
    <t>135</t>
  </si>
  <si>
    <t>781779191</t>
  </si>
  <si>
    <t>Příplatek k montáži obkladů vnějších z dlaždic keramických za plochu do 10 m2</t>
  </si>
  <si>
    <t>2097545913</t>
  </si>
  <si>
    <t>136</t>
  </si>
  <si>
    <t>781779194</t>
  </si>
  <si>
    <t>Příplatek k montáži obkladů vnějších z dlaždic keramických za nerovný povrch</t>
  </si>
  <si>
    <t>-1308470298</t>
  </si>
  <si>
    <t>137</t>
  </si>
  <si>
    <t>998781103</t>
  </si>
  <si>
    <t>Přesun hmot tonážní pro obklady keramické v objektech v do 24 m</t>
  </si>
  <si>
    <t>-323820572</t>
  </si>
  <si>
    <t>784</t>
  </si>
  <si>
    <t>Dokončovací práce - malby a tapety</t>
  </si>
  <si>
    <t>138</t>
  </si>
  <si>
    <t>784181107</t>
  </si>
  <si>
    <t>Základní akrylátová jednonásobná penetrace podkladu na schodišti o výšce podlaží do 3,80 m</t>
  </si>
  <si>
    <t>1103994005</t>
  </si>
  <si>
    <t>"Schodiště" 2,35*(25,2-8*0,18)-1,5*1,55*8+0,2*(1,5+1,55*2)*8</t>
  </si>
  <si>
    <t>139</t>
  </si>
  <si>
    <t>784221107</t>
  </si>
  <si>
    <t>Dvojnásobné bílé malby  ze směsí za sucha dobře otěruvzdorných na schodišti do 3,80 m</t>
  </si>
  <si>
    <t>1167292833</t>
  </si>
  <si>
    <t>140</t>
  </si>
  <si>
    <t>784221141</t>
  </si>
  <si>
    <t>Příplatek k cenám 2x maleb za sucha otěruvzdorných za barevnou malbu tónovanou tónovacími přípravky</t>
  </si>
  <si>
    <t>-335326258</t>
  </si>
  <si>
    <t>VRN</t>
  </si>
  <si>
    <t>Vedlejší rozpočtové náklady</t>
  </si>
  <si>
    <t>VRN1</t>
  </si>
  <si>
    <t>Průzkumné, geodetické a projektové práce</t>
  </si>
  <si>
    <t>141</t>
  </si>
  <si>
    <t>013002000</t>
  </si>
  <si>
    <t>Projektové práce - dokumentace skutečného provedení</t>
  </si>
  <si>
    <t>kpl</t>
  </si>
  <si>
    <t>CS ÚRS 2018 02</t>
  </si>
  <si>
    <t>1024</t>
  </si>
  <si>
    <t>-1104762641</t>
  </si>
  <si>
    <t>VRN3</t>
  </si>
  <si>
    <t>Zařízení staveniště</t>
  </si>
  <si>
    <t>142</t>
  </si>
  <si>
    <t>030001000</t>
  </si>
  <si>
    <t>411889637</t>
  </si>
  <si>
    <t>143</t>
  </si>
  <si>
    <t>070001000</t>
  </si>
  <si>
    <t>Provozní vlivy - užívání objektu nájemníky po dobu výstavby, opatření pro ochranu ptactva dle požadavku ČESON, výtažné a odtrhové zkoušky</t>
  </si>
  <si>
    <t>-1336870213</t>
  </si>
  <si>
    <t>Soupis:</t>
  </si>
  <si>
    <t>011 - Panelový dům č.p. 1160 - elektroinstalace</t>
  </si>
  <si>
    <t>Ing. Petr Kocman</t>
  </si>
  <si>
    <t>D1 - Svítidla D+M</t>
  </si>
  <si>
    <t>D2 - El.instalační prvky D+M</t>
  </si>
  <si>
    <t>D3 - El.instalační kabely D+M</t>
  </si>
  <si>
    <t>D4 - Hromosvod D+M</t>
  </si>
  <si>
    <t>D5 - Ostatní</t>
  </si>
  <si>
    <t>D1</t>
  </si>
  <si>
    <t>Svítidla D+M</t>
  </si>
  <si>
    <t>Pol1</t>
  </si>
  <si>
    <t>Svít. žárovkové; nástěnné; IP 54/tř. II; 1x60W, včetně žárovky a krytu</t>
  </si>
  <si>
    <t>1520624960</t>
  </si>
  <si>
    <t>Mont.01</t>
  </si>
  <si>
    <t>Montáž - svítidla</t>
  </si>
  <si>
    <t>-291639115</t>
  </si>
  <si>
    <t>D2</t>
  </si>
  <si>
    <t>El.instalační prvky D+M</t>
  </si>
  <si>
    <t>Pol2</t>
  </si>
  <si>
    <t>Vypínač jednopólový; nástěnný; IP 44; 230V/10A</t>
  </si>
  <si>
    <t>-920083832</t>
  </si>
  <si>
    <t>Pol3</t>
  </si>
  <si>
    <t>Jistič 1fx 10,0 A</t>
  </si>
  <si>
    <t>-1549885143</t>
  </si>
  <si>
    <t>Pol4</t>
  </si>
  <si>
    <t>El. instal krabice; svorkovnice 4mm2; IP 44</t>
  </si>
  <si>
    <t>-247574564</t>
  </si>
  <si>
    <t>Pol5</t>
  </si>
  <si>
    <t>Lišta PVC elinstalační vkládací; 20/20 mm</t>
  </si>
  <si>
    <t>-1769448554</t>
  </si>
  <si>
    <t>Mont.02</t>
  </si>
  <si>
    <t>Montáž - el. instalační prvky</t>
  </si>
  <si>
    <t>-1578328924</t>
  </si>
  <si>
    <t>D3</t>
  </si>
  <si>
    <t>El.instalační kabely D+M</t>
  </si>
  <si>
    <t>Pol6</t>
  </si>
  <si>
    <t>Kabel Cu silový; PVC; 750V; 3x1,5 mm2</t>
  </si>
  <si>
    <t>-364053425</t>
  </si>
  <si>
    <t>Pol7</t>
  </si>
  <si>
    <t>Kabel Cu silový; PVC; 750V; 3x2,5 mm2</t>
  </si>
  <si>
    <t>-1237217032</t>
  </si>
  <si>
    <t>M0nt.03</t>
  </si>
  <si>
    <t>Montáž - kabely</t>
  </si>
  <si>
    <t>1092075213</t>
  </si>
  <si>
    <t>D4</t>
  </si>
  <si>
    <t>Hromosvod D+M</t>
  </si>
  <si>
    <t>Pol8</t>
  </si>
  <si>
    <t>Pomocný jímač PJ2 z drátu FeZn prům 8 mm + svorky SS</t>
  </si>
  <si>
    <t>328551088</t>
  </si>
  <si>
    <t>Pol9</t>
  </si>
  <si>
    <t>Svorka křížová FeZn</t>
  </si>
  <si>
    <t>-1320400633</t>
  </si>
  <si>
    <t>Pol10</t>
  </si>
  <si>
    <t>Připojovací svorka FeZn</t>
  </si>
  <si>
    <t>-951497015</t>
  </si>
  <si>
    <t>Pol11</t>
  </si>
  <si>
    <t>Drát FeZn prům. 8 mm</t>
  </si>
  <si>
    <t>1895836041</t>
  </si>
  <si>
    <t>Pol12</t>
  </si>
  <si>
    <t>Drát AlMgSi prům. 8 mm</t>
  </si>
  <si>
    <t>656449909</t>
  </si>
  <si>
    <t>Pol13</t>
  </si>
  <si>
    <t>Jímací tyč FeZn PJ1, l=1,0 m; ochranná stříška</t>
  </si>
  <si>
    <t>-1393230126</t>
  </si>
  <si>
    <t>Pol14</t>
  </si>
  <si>
    <t>Jímací tyč FeZn JP15, l=1,5 m; ochranná stříška, stojan na pultovou střechu; betonový podstavec; podložka pro lepenkovou střechu</t>
  </si>
  <si>
    <t>-1285666539</t>
  </si>
  <si>
    <t>Pol15</t>
  </si>
  <si>
    <t>Podstavec betonový; podložka pro lepenka/folie střechu; montážní základna PV na pultovou střechu</t>
  </si>
  <si>
    <t>-935448073</t>
  </si>
  <si>
    <t>Pol16</t>
  </si>
  <si>
    <t>Podstavec betonový; podložka pro lepenka/folie střechu; izolovaný držák vedení-distanční tyč l=0,7 m na pultovou střechu</t>
  </si>
  <si>
    <t>712167644</t>
  </si>
  <si>
    <t>Pol17</t>
  </si>
  <si>
    <t>Izolovaný držák vedení-zeď l=0,7 m</t>
  </si>
  <si>
    <t>508004859</t>
  </si>
  <si>
    <t>Pol18</t>
  </si>
  <si>
    <t>Izolovaný držák vedení-ocelová trubka l=0,7 m</t>
  </si>
  <si>
    <t>-477964669</t>
  </si>
  <si>
    <t>Pol19</t>
  </si>
  <si>
    <t>Izolovaný držák jímací tyč-ocelová trubka l=0,7 m</t>
  </si>
  <si>
    <t>384375555</t>
  </si>
  <si>
    <t>Pol20</t>
  </si>
  <si>
    <t>2133954353</t>
  </si>
  <si>
    <t>Pol21</t>
  </si>
  <si>
    <t>Bezpečnostní tabulka PVC</t>
  </si>
  <si>
    <t>-1664022396</t>
  </si>
  <si>
    <t>Mont.04</t>
  </si>
  <si>
    <t>Doprava</t>
  </si>
  <si>
    <t>km</t>
  </si>
  <si>
    <t>585518551</t>
  </si>
  <si>
    <t>Pol23</t>
  </si>
  <si>
    <t>Drobný montážní materiál</t>
  </si>
  <si>
    <t>841713744</t>
  </si>
  <si>
    <t>Mont.07</t>
  </si>
  <si>
    <t>Montáž - hromosvod</t>
  </si>
  <si>
    <t>-393272030</t>
  </si>
  <si>
    <t>D5</t>
  </si>
  <si>
    <t>Ostatní</t>
  </si>
  <si>
    <t>Pol26</t>
  </si>
  <si>
    <t>Drobný elektroinstalační a montážní materiál</t>
  </si>
  <si>
    <t>-51784738</t>
  </si>
  <si>
    <t>Mont.08</t>
  </si>
  <si>
    <t>Demontáž elektro NN</t>
  </si>
  <si>
    <t>hod</t>
  </si>
  <si>
    <t>Mont.09</t>
  </si>
  <si>
    <t>Skládkovné</t>
  </si>
  <si>
    <t>Mont.12</t>
  </si>
  <si>
    <t>Likvidace odpadu</t>
  </si>
  <si>
    <t>020 - Panelový dům č.p. 1161</t>
  </si>
  <si>
    <t>-1403185686</t>
  </si>
  <si>
    <t>1720097249</t>
  </si>
  <si>
    <t>5*91</t>
  </si>
  <si>
    <t>-1625697407</t>
  </si>
  <si>
    <t>-191978198</t>
  </si>
  <si>
    <t>-1993080721</t>
  </si>
  <si>
    <t>19,501*19 'Přepočtené koeficientem množství</t>
  </si>
  <si>
    <t>764002841</t>
  </si>
  <si>
    <t>Demontáž oplechování horních ploch zdí a nadezdívek do suti</t>
  </si>
  <si>
    <t>1019064788</t>
  </si>
  <si>
    <t>"KL/05" (18,68+22,28+1,2*4)*2</t>
  </si>
  <si>
    <t>817776650</t>
  </si>
  <si>
    <t>2098805901</t>
  </si>
  <si>
    <t>-1619570867</t>
  </si>
  <si>
    <t>244958238</t>
  </si>
  <si>
    <t>-1921517189</t>
  </si>
  <si>
    <t>295282303</t>
  </si>
  <si>
    <t>1368213400</t>
  </si>
  <si>
    <t>4,8*1,8*3</t>
  </si>
  <si>
    <t>1003013440</t>
  </si>
  <si>
    <t>"OST.02" 4,8*1,8*3</t>
  </si>
  <si>
    <t>-298036223</t>
  </si>
  <si>
    <t>30*3</t>
  </si>
  <si>
    <t>1706622415</t>
  </si>
  <si>
    <t>-150866217</t>
  </si>
  <si>
    <t>021 - Panelový dům č.p. 1161 - elektroinstalace</t>
  </si>
  <si>
    <t>-2015537718</t>
  </si>
  <si>
    <t>745629745</t>
  </si>
  <si>
    <t>-615836169</t>
  </si>
  <si>
    <t>1968150030</t>
  </si>
  <si>
    <t>-451036230</t>
  </si>
  <si>
    <t>1619981999</t>
  </si>
  <si>
    <t>1194249980</t>
  </si>
  <si>
    <t>-1946720071</t>
  </si>
  <si>
    <t>-604323375</t>
  </si>
  <si>
    <t>-2074765437</t>
  </si>
  <si>
    <t>1496267369</t>
  </si>
  <si>
    <t>-537726285</t>
  </si>
  <si>
    <t>-1427974450</t>
  </si>
  <si>
    <t>-1686244559</t>
  </si>
  <si>
    <t>100964468</t>
  </si>
  <si>
    <t>-1151871122</t>
  </si>
  <si>
    <t>148671710</t>
  </si>
  <si>
    <t>-1895233335</t>
  </si>
  <si>
    <t>1119075577</t>
  </si>
  <si>
    <t>1158709385</t>
  </si>
  <si>
    <t>920499460</t>
  </si>
  <si>
    <t>-2141424509</t>
  </si>
  <si>
    <t>-1784409325</t>
  </si>
  <si>
    <t>1085059068</t>
  </si>
  <si>
    <t>65694483</t>
  </si>
  <si>
    <t>-581932152</t>
  </si>
  <si>
    <t>-1635666854</t>
  </si>
  <si>
    <t>1256574998</t>
  </si>
  <si>
    <t>-1051146118</t>
  </si>
  <si>
    <t>1612462817</t>
  </si>
  <si>
    <t>-152147643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</si>
</sst>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2018-069a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Zateplení panelových domů č.p. 1160 a 1161, ul. Kaštanová, Sušice II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Sušice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4. 12. 2019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Sušice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 Jan Prášek</v>
      </c>
      <c r="AN89" s="70"/>
      <c r="AO89" s="70"/>
      <c r="AP89" s="70"/>
      <c r="AQ89" s="39"/>
      <c r="AR89" s="43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Pavel Hrba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3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ROUND(AG95+AG98,0)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ROUND(AS95+AS98,0)</f>
        <v>0</v>
      </c>
      <c r="AT94" s="113">
        <f>ROUND(SUM(AV94:AW94),0)</f>
        <v>0</v>
      </c>
      <c r="AU94" s="114">
        <f>ROUND(AU95+AU98,5)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ROUND(AZ95+AZ98,0)</f>
        <v>0</v>
      </c>
      <c r="BA94" s="113">
        <f>ROUND(BA95+BA98,0)</f>
        <v>0</v>
      </c>
      <c r="BB94" s="113">
        <f>ROUND(BB95+BB98,0)</f>
        <v>0</v>
      </c>
      <c r="BC94" s="113">
        <f>ROUND(BC95+BC98,0)</f>
        <v>0</v>
      </c>
      <c r="BD94" s="115">
        <f>ROUND(BD95+BD98,0)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pans="1:91" s="7" customFormat="1" ht="16.5" customHeight="1">
      <c r="A95" s="7"/>
      <c r="B95" s="118"/>
      <c r="C95" s="119"/>
      <c r="D95" s="120" t="s">
        <v>82</v>
      </c>
      <c r="E95" s="120"/>
      <c r="F95" s="120"/>
      <c r="G95" s="120"/>
      <c r="H95" s="120"/>
      <c r="I95" s="121"/>
      <c r="J95" s="120" t="s">
        <v>83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ROUND(SUM(AG96:AG97),0)</f>
        <v>0</v>
      </c>
      <c r="AH95" s="121"/>
      <c r="AI95" s="121"/>
      <c r="AJ95" s="121"/>
      <c r="AK95" s="121"/>
      <c r="AL95" s="121"/>
      <c r="AM95" s="121"/>
      <c r="AN95" s="123">
        <f>SUM(AG95,AT95)</f>
        <v>0</v>
      </c>
      <c r="AO95" s="121"/>
      <c r="AP95" s="121"/>
      <c r="AQ95" s="124" t="s">
        <v>84</v>
      </c>
      <c r="AR95" s="125"/>
      <c r="AS95" s="126">
        <f>ROUND(SUM(AS96:AS97),0)</f>
        <v>0</v>
      </c>
      <c r="AT95" s="127">
        <f>ROUND(SUM(AV95:AW95),0)</f>
        <v>0</v>
      </c>
      <c r="AU95" s="128">
        <f>ROUND(SUM(AU96:AU97),5)</f>
        <v>0</v>
      </c>
      <c r="AV95" s="127">
        <f>ROUND(AZ95*L29,0)</f>
        <v>0</v>
      </c>
      <c r="AW95" s="127">
        <f>ROUND(BA95*L30,0)</f>
        <v>0</v>
      </c>
      <c r="AX95" s="127">
        <f>ROUND(BB95*L29,0)</f>
        <v>0</v>
      </c>
      <c r="AY95" s="127">
        <f>ROUND(BC95*L30,0)</f>
        <v>0</v>
      </c>
      <c r="AZ95" s="127">
        <f>ROUND(SUM(AZ96:AZ97),0)</f>
        <v>0</v>
      </c>
      <c r="BA95" s="127">
        <f>ROUND(SUM(BA96:BA97),0)</f>
        <v>0</v>
      </c>
      <c r="BB95" s="127">
        <f>ROUND(SUM(BB96:BB97),0)</f>
        <v>0</v>
      </c>
      <c r="BC95" s="127">
        <f>ROUND(SUM(BC96:BC97),0)</f>
        <v>0</v>
      </c>
      <c r="BD95" s="129">
        <f>ROUND(SUM(BD96:BD97),0)</f>
        <v>0</v>
      </c>
      <c r="BE95" s="7"/>
      <c r="BS95" s="130" t="s">
        <v>77</v>
      </c>
      <c r="BT95" s="130" t="s">
        <v>8</v>
      </c>
      <c r="BV95" s="130" t="s">
        <v>80</v>
      </c>
      <c r="BW95" s="130" t="s">
        <v>85</v>
      </c>
      <c r="BX95" s="130" t="s">
        <v>5</v>
      </c>
      <c r="CL95" s="130" t="s">
        <v>1</v>
      </c>
      <c r="CM95" s="130" t="s">
        <v>8</v>
      </c>
    </row>
    <row r="96" spans="1:91" s="4" customFormat="1" ht="16.5" customHeight="1">
      <c r="A96" s="131" t="s">
        <v>86</v>
      </c>
      <c r="B96" s="69"/>
      <c r="C96" s="132"/>
      <c r="D96" s="132"/>
      <c r="E96" s="133" t="s">
        <v>82</v>
      </c>
      <c r="F96" s="133"/>
      <c r="G96" s="133"/>
      <c r="H96" s="133"/>
      <c r="I96" s="133"/>
      <c r="J96" s="132"/>
      <c r="K96" s="133" t="s">
        <v>83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4">
        <f>'010 - Panelový dům č.p. 1160'!J30</f>
        <v>0</v>
      </c>
      <c r="AH96" s="132"/>
      <c r="AI96" s="132"/>
      <c r="AJ96" s="132"/>
      <c r="AK96" s="132"/>
      <c r="AL96" s="132"/>
      <c r="AM96" s="132"/>
      <c r="AN96" s="134">
        <f>SUM(AG96,AT96)</f>
        <v>0</v>
      </c>
      <c r="AO96" s="132"/>
      <c r="AP96" s="132"/>
      <c r="AQ96" s="135" t="s">
        <v>87</v>
      </c>
      <c r="AR96" s="71"/>
      <c r="AS96" s="136">
        <v>0</v>
      </c>
      <c r="AT96" s="137">
        <f>ROUND(SUM(AV96:AW96),0)</f>
        <v>0</v>
      </c>
      <c r="AU96" s="138">
        <f>'010 - Panelový dům č.p. 1160'!P133</f>
        <v>0</v>
      </c>
      <c r="AV96" s="137">
        <f>'010 - Panelový dům č.p. 1160'!J33</f>
        <v>0</v>
      </c>
      <c r="AW96" s="137">
        <f>'010 - Panelový dům č.p. 1160'!J34</f>
        <v>0</v>
      </c>
      <c r="AX96" s="137">
        <f>'010 - Panelový dům č.p. 1160'!J35</f>
        <v>0</v>
      </c>
      <c r="AY96" s="137">
        <f>'010 - Panelový dům č.p. 1160'!J36</f>
        <v>0</v>
      </c>
      <c r="AZ96" s="137">
        <f>'010 - Panelový dům č.p. 1160'!F33</f>
        <v>0</v>
      </c>
      <c r="BA96" s="137">
        <f>'010 - Panelový dům č.p. 1160'!F34</f>
        <v>0</v>
      </c>
      <c r="BB96" s="137">
        <f>'010 - Panelový dům č.p. 1160'!F35</f>
        <v>0</v>
      </c>
      <c r="BC96" s="137">
        <f>'010 - Panelový dům č.p. 1160'!F36</f>
        <v>0</v>
      </c>
      <c r="BD96" s="139">
        <f>'010 - Panelový dům č.p. 1160'!F37</f>
        <v>0</v>
      </c>
      <c r="BE96" s="4"/>
      <c r="BT96" s="140" t="s">
        <v>88</v>
      </c>
      <c r="BU96" s="140" t="s">
        <v>89</v>
      </c>
      <c r="BV96" s="140" t="s">
        <v>80</v>
      </c>
      <c r="BW96" s="140" t="s">
        <v>85</v>
      </c>
      <c r="BX96" s="140" t="s">
        <v>5</v>
      </c>
      <c r="CL96" s="140" t="s">
        <v>1</v>
      </c>
      <c r="CM96" s="140" t="s">
        <v>8</v>
      </c>
    </row>
    <row r="97" spans="1:90" s="4" customFormat="1" ht="16.5" customHeight="1">
      <c r="A97" s="131" t="s">
        <v>86</v>
      </c>
      <c r="B97" s="69"/>
      <c r="C97" s="132"/>
      <c r="D97" s="132"/>
      <c r="E97" s="133" t="s">
        <v>90</v>
      </c>
      <c r="F97" s="133"/>
      <c r="G97" s="133"/>
      <c r="H97" s="133"/>
      <c r="I97" s="133"/>
      <c r="J97" s="132"/>
      <c r="K97" s="133" t="s">
        <v>91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'011 - Panelový dům č.p. 1...'!J32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87</v>
      </c>
      <c r="AR97" s="71"/>
      <c r="AS97" s="136">
        <v>0</v>
      </c>
      <c r="AT97" s="137">
        <f>ROUND(SUM(AV97:AW97),0)</f>
        <v>0</v>
      </c>
      <c r="AU97" s="138">
        <f>'011 - Panelový dům č.p. 1...'!P125</f>
        <v>0</v>
      </c>
      <c r="AV97" s="137">
        <f>'011 - Panelový dům č.p. 1...'!J35</f>
        <v>0</v>
      </c>
      <c r="AW97" s="137">
        <f>'011 - Panelový dům č.p. 1...'!J36</f>
        <v>0</v>
      </c>
      <c r="AX97" s="137">
        <f>'011 - Panelový dům č.p. 1...'!J37</f>
        <v>0</v>
      </c>
      <c r="AY97" s="137">
        <f>'011 - Panelový dům č.p. 1...'!J38</f>
        <v>0</v>
      </c>
      <c r="AZ97" s="137">
        <f>'011 - Panelový dům č.p. 1...'!F35</f>
        <v>0</v>
      </c>
      <c r="BA97" s="137">
        <f>'011 - Panelový dům č.p. 1...'!F36</f>
        <v>0</v>
      </c>
      <c r="BB97" s="137">
        <f>'011 - Panelový dům č.p. 1...'!F37</f>
        <v>0</v>
      </c>
      <c r="BC97" s="137">
        <f>'011 - Panelový dům č.p. 1...'!F38</f>
        <v>0</v>
      </c>
      <c r="BD97" s="139">
        <f>'011 - Panelový dům č.p. 1...'!F39</f>
        <v>0</v>
      </c>
      <c r="BE97" s="4"/>
      <c r="BT97" s="140" t="s">
        <v>88</v>
      </c>
      <c r="BV97" s="140" t="s">
        <v>80</v>
      </c>
      <c r="BW97" s="140" t="s">
        <v>92</v>
      </c>
      <c r="BX97" s="140" t="s">
        <v>85</v>
      </c>
      <c r="CL97" s="140" t="s">
        <v>1</v>
      </c>
    </row>
    <row r="98" spans="1:91" s="7" customFormat="1" ht="16.5" customHeight="1">
      <c r="A98" s="7"/>
      <c r="B98" s="118"/>
      <c r="C98" s="119"/>
      <c r="D98" s="120" t="s">
        <v>93</v>
      </c>
      <c r="E98" s="120"/>
      <c r="F98" s="120"/>
      <c r="G98" s="120"/>
      <c r="H98" s="120"/>
      <c r="I98" s="121"/>
      <c r="J98" s="120" t="s">
        <v>94</v>
      </c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2">
        <f>ROUND(SUM(AG99:AG100),0)</f>
        <v>0</v>
      </c>
      <c r="AH98" s="121"/>
      <c r="AI98" s="121"/>
      <c r="AJ98" s="121"/>
      <c r="AK98" s="121"/>
      <c r="AL98" s="121"/>
      <c r="AM98" s="121"/>
      <c r="AN98" s="123">
        <f>SUM(AG98,AT98)</f>
        <v>0</v>
      </c>
      <c r="AO98" s="121"/>
      <c r="AP98" s="121"/>
      <c r="AQ98" s="124" t="s">
        <v>84</v>
      </c>
      <c r="AR98" s="125"/>
      <c r="AS98" s="126">
        <f>ROUND(SUM(AS99:AS100),0)</f>
        <v>0</v>
      </c>
      <c r="AT98" s="127">
        <f>ROUND(SUM(AV98:AW98),0)</f>
        <v>0</v>
      </c>
      <c r="AU98" s="128">
        <f>ROUND(SUM(AU99:AU100),5)</f>
        <v>0</v>
      </c>
      <c r="AV98" s="127">
        <f>ROUND(AZ98*L29,0)</f>
        <v>0</v>
      </c>
      <c r="AW98" s="127">
        <f>ROUND(BA98*L30,0)</f>
        <v>0</v>
      </c>
      <c r="AX98" s="127">
        <f>ROUND(BB98*L29,0)</f>
        <v>0</v>
      </c>
      <c r="AY98" s="127">
        <f>ROUND(BC98*L30,0)</f>
        <v>0</v>
      </c>
      <c r="AZ98" s="127">
        <f>ROUND(SUM(AZ99:AZ100),0)</f>
        <v>0</v>
      </c>
      <c r="BA98" s="127">
        <f>ROUND(SUM(BA99:BA100),0)</f>
        <v>0</v>
      </c>
      <c r="BB98" s="127">
        <f>ROUND(SUM(BB99:BB100),0)</f>
        <v>0</v>
      </c>
      <c r="BC98" s="127">
        <f>ROUND(SUM(BC99:BC100),0)</f>
        <v>0</v>
      </c>
      <c r="BD98" s="129">
        <f>ROUND(SUM(BD99:BD100),0)</f>
        <v>0</v>
      </c>
      <c r="BE98" s="7"/>
      <c r="BS98" s="130" t="s">
        <v>77</v>
      </c>
      <c r="BT98" s="130" t="s">
        <v>8</v>
      </c>
      <c r="BV98" s="130" t="s">
        <v>80</v>
      </c>
      <c r="BW98" s="130" t="s">
        <v>95</v>
      </c>
      <c r="BX98" s="130" t="s">
        <v>5</v>
      </c>
      <c r="CL98" s="130" t="s">
        <v>1</v>
      </c>
      <c r="CM98" s="130" t="s">
        <v>8</v>
      </c>
    </row>
    <row r="99" spans="1:91" s="4" customFormat="1" ht="16.5" customHeight="1">
      <c r="A99" s="131" t="s">
        <v>86</v>
      </c>
      <c r="B99" s="69"/>
      <c r="C99" s="132"/>
      <c r="D99" s="132"/>
      <c r="E99" s="133" t="s">
        <v>93</v>
      </c>
      <c r="F99" s="133"/>
      <c r="G99" s="133"/>
      <c r="H99" s="133"/>
      <c r="I99" s="133"/>
      <c r="J99" s="132"/>
      <c r="K99" s="133" t="s">
        <v>94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'020 - Panelový dům č.p. 1161'!J30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87</v>
      </c>
      <c r="AR99" s="71"/>
      <c r="AS99" s="136">
        <v>0</v>
      </c>
      <c r="AT99" s="137">
        <f>ROUND(SUM(AV99:AW99),0)</f>
        <v>0</v>
      </c>
      <c r="AU99" s="138">
        <f>'020 - Panelový dům č.p. 1161'!P133</f>
        <v>0</v>
      </c>
      <c r="AV99" s="137">
        <f>'020 - Panelový dům č.p. 1161'!J33</f>
        <v>0</v>
      </c>
      <c r="AW99" s="137">
        <f>'020 - Panelový dům č.p. 1161'!J34</f>
        <v>0</v>
      </c>
      <c r="AX99" s="137">
        <f>'020 - Panelový dům č.p. 1161'!J35</f>
        <v>0</v>
      </c>
      <c r="AY99" s="137">
        <f>'020 - Panelový dům č.p. 1161'!J36</f>
        <v>0</v>
      </c>
      <c r="AZ99" s="137">
        <f>'020 - Panelový dům č.p. 1161'!F33</f>
        <v>0</v>
      </c>
      <c r="BA99" s="137">
        <f>'020 - Panelový dům č.p. 1161'!F34</f>
        <v>0</v>
      </c>
      <c r="BB99" s="137">
        <f>'020 - Panelový dům č.p. 1161'!F35</f>
        <v>0</v>
      </c>
      <c r="BC99" s="137">
        <f>'020 - Panelový dům č.p. 1161'!F36</f>
        <v>0</v>
      </c>
      <c r="BD99" s="139">
        <f>'020 - Panelový dům č.p. 1161'!F37</f>
        <v>0</v>
      </c>
      <c r="BE99" s="4"/>
      <c r="BT99" s="140" t="s">
        <v>88</v>
      </c>
      <c r="BU99" s="140" t="s">
        <v>89</v>
      </c>
      <c r="BV99" s="140" t="s">
        <v>80</v>
      </c>
      <c r="BW99" s="140" t="s">
        <v>95</v>
      </c>
      <c r="BX99" s="140" t="s">
        <v>5</v>
      </c>
      <c r="CL99" s="140" t="s">
        <v>1</v>
      </c>
      <c r="CM99" s="140" t="s">
        <v>8</v>
      </c>
    </row>
    <row r="100" spans="1:90" s="4" customFormat="1" ht="16.5" customHeight="1">
      <c r="A100" s="131" t="s">
        <v>86</v>
      </c>
      <c r="B100" s="69"/>
      <c r="C100" s="132"/>
      <c r="D100" s="132"/>
      <c r="E100" s="133" t="s">
        <v>96</v>
      </c>
      <c r="F100" s="133"/>
      <c r="G100" s="133"/>
      <c r="H100" s="133"/>
      <c r="I100" s="133"/>
      <c r="J100" s="132"/>
      <c r="K100" s="133" t="s">
        <v>97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'021 - Panelový dům č.p. 1...'!J32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87</v>
      </c>
      <c r="AR100" s="71"/>
      <c r="AS100" s="141">
        <v>0</v>
      </c>
      <c r="AT100" s="142">
        <f>ROUND(SUM(AV100:AW100),0)</f>
        <v>0</v>
      </c>
      <c r="AU100" s="143">
        <f>'021 - Panelový dům č.p. 1...'!P125</f>
        <v>0</v>
      </c>
      <c r="AV100" s="142">
        <f>'021 - Panelový dům č.p. 1...'!J35</f>
        <v>0</v>
      </c>
      <c r="AW100" s="142">
        <f>'021 - Panelový dům č.p. 1...'!J36</f>
        <v>0</v>
      </c>
      <c r="AX100" s="142">
        <f>'021 - Panelový dům č.p. 1...'!J37</f>
        <v>0</v>
      </c>
      <c r="AY100" s="142">
        <f>'021 - Panelový dům č.p. 1...'!J38</f>
        <v>0</v>
      </c>
      <c r="AZ100" s="142">
        <f>'021 - Panelový dům č.p. 1...'!F35</f>
        <v>0</v>
      </c>
      <c r="BA100" s="142">
        <f>'021 - Panelový dům č.p. 1...'!F36</f>
        <v>0</v>
      </c>
      <c r="BB100" s="142">
        <f>'021 - Panelový dům č.p. 1...'!F37</f>
        <v>0</v>
      </c>
      <c r="BC100" s="142">
        <f>'021 - Panelový dům č.p. 1...'!F38</f>
        <v>0</v>
      </c>
      <c r="BD100" s="144">
        <f>'021 - Panelový dům č.p. 1...'!F39</f>
        <v>0</v>
      </c>
      <c r="BE100" s="4"/>
      <c r="BT100" s="140" t="s">
        <v>88</v>
      </c>
      <c r="BV100" s="140" t="s">
        <v>80</v>
      </c>
      <c r="BW100" s="140" t="s">
        <v>98</v>
      </c>
      <c r="BX100" s="140" t="s">
        <v>95</v>
      </c>
      <c r="CL100" s="140" t="s">
        <v>1</v>
      </c>
    </row>
    <row r="101" spans="1:57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E96:I96"/>
    <mergeCell ref="K96:AF96"/>
    <mergeCell ref="E97:I97"/>
    <mergeCell ref="K97:AF97"/>
    <mergeCell ref="D98:H98"/>
    <mergeCell ref="J98:AF98"/>
    <mergeCell ref="E99:I99"/>
    <mergeCell ref="K99:AF99"/>
    <mergeCell ref="E100:I100"/>
    <mergeCell ref="K100:AF100"/>
  </mergeCells>
  <hyperlinks>
    <hyperlink ref="A96" location="'010 - Panelový dům č.p. 1160'!C2" display="/"/>
    <hyperlink ref="A97" location="'011 - Panelový dům č.p. 1...'!C2" display="/"/>
    <hyperlink ref="A99" location="'020 - Panelový dům č.p. 1161'!C2" display="/"/>
    <hyperlink ref="A100" location="'021 - Panelový dům č.p. 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</v>
      </c>
    </row>
    <row r="4" spans="2:46" s="1" customFormat="1" ht="24.95" customHeight="1">
      <c r="B4" s="19"/>
      <c r="D4" s="149" t="s">
        <v>99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Zateplení panelových domů č.p. 1160 a 1161, ul. Kaštanová, Sušice II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100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101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19</v>
      </c>
      <c r="E11" s="37"/>
      <c r="F11" s="140" t="s">
        <v>1</v>
      </c>
      <c r="G11" s="37"/>
      <c r="H11" s="37"/>
      <c r="I11" s="155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21</v>
      </c>
      <c r="E12" s="37"/>
      <c r="F12" s="140" t="s">
        <v>22</v>
      </c>
      <c r="G12" s="37"/>
      <c r="H12" s="37"/>
      <c r="I12" s="155" t="s">
        <v>23</v>
      </c>
      <c r="J12" s="156" t="str">
        <f>'Rekapitulace stavby'!AN8</f>
        <v>4. 12. 2019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25</v>
      </c>
      <c r="E14" s="37"/>
      <c r="F14" s="37"/>
      <c r="G14" s="37"/>
      <c r="H14" s="37"/>
      <c r="I14" s="155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55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29</v>
      </c>
      <c r="E17" s="37"/>
      <c r="F17" s="37"/>
      <c r="G17" s="37"/>
      <c r="H17" s="37"/>
      <c r="I17" s="15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31</v>
      </c>
      <c r="E20" s="37"/>
      <c r="F20" s="37"/>
      <c r="G20" s="37"/>
      <c r="H20" s="37"/>
      <c r="I20" s="155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55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34</v>
      </c>
      <c r="E23" s="37"/>
      <c r="F23" s="37"/>
      <c r="G23" s="37"/>
      <c r="H23" s="37"/>
      <c r="I23" s="155" t="s">
        <v>26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35</v>
      </c>
      <c r="F24" s="37"/>
      <c r="G24" s="37"/>
      <c r="H24" s="37"/>
      <c r="I24" s="155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36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37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38</v>
      </c>
      <c r="E30" s="37"/>
      <c r="F30" s="37"/>
      <c r="G30" s="37"/>
      <c r="H30" s="37"/>
      <c r="I30" s="153"/>
      <c r="J30" s="165">
        <f>ROUND(J133,0)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40</v>
      </c>
      <c r="G32" s="37"/>
      <c r="H32" s="37"/>
      <c r="I32" s="167" t="s">
        <v>39</v>
      </c>
      <c r="J32" s="166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42</v>
      </c>
      <c r="E33" s="151" t="s">
        <v>43</v>
      </c>
      <c r="F33" s="169">
        <f>ROUND((SUM(BE133:BE472)),0)</f>
        <v>0</v>
      </c>
      <c r="G33" s="37"/>
      <c r="H33" s="37"/>
      <c r="I33" s="170">
        <v>0.21</v>
      </c>
      <c r="J33" s="169">
        <f>ROUND(((SUM(BE133:BE472))*I33),0)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44</v>
      </c>
      <c r="F34" s="169">
        <f>ROUND((SUM(BF133:BF472)),0)</f>
        <v>0</v>
      </c>
      <c r="G34" s="37"/>
      <c r="H34" s="37"/>
      <c r="I34" s="170">
        <v>0.15</v>
      </c>
      <c r="J34" s="169">
        <f>ROUND(((SUM(BF133:BF472))*I34),0)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45</v>
      </c>
      <c r="F35" s="169">
        <f>ROUND((SUM(BG133:BG472)),0)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46</v>
      </c>
      <c r="F36" s="169">
        <f>ROUND((SUM(BH133:BH472)),0)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47</v>
      </c>
      <c r="F37" s="169">
        <f>ROUND((SUM(BI133:BI472)),0)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51</v>
      </c>
      <c r="E50" s="180"/>
      <c r="F50" s="180"/>
      <c r="G50" s="179" t="s">
        <v>52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53</v>
      </c>
      <c r="E61" s="183"/>
      <c r="F61" s="184" t="s">
        <v>54</v>
      </c>
      <c r="G61" s="182" t="s">
        <v>53</v>
      </c>
      <c r="H61" s="183"/>
      <c r="I61" s="185"/>
      <c r="J61" s="186" t="s">
        <v>54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55</v>
      </c>
      <c r="E65" s="187"/>
      <c r="F65" s="187"/>
      <c r="G65" s="179" t="s">
        <v>56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53</v>
      </c>
      <c r="E76" s="183"/>
      <c r="F76" s="184" t="s">
        <v>54</v>
      </c>
      <c r="G76" s="182" t="s">
        <v>53</v>
      </c>
      <c r="H76" s="183"/>
      <c r="I76" s="185"/>
      <c r="J76" s="186" t="s">
        <v>54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Zateplení panelových domů č.p. 1160 a 1161, ul. Kaštanová, Sušice II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010 - Panelový dům č.p. 1160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Sušice</v>
      </c>
      <c r="G89" s="39"/>
      <c r="H89" s="39"/>
      <c r="I89" s="155" t="s">
        <v>23</v>
      </c>
      <c r="J89" s="78" t="str">
        <f>IF(J12="","",J12)</f>
        <v>4. 12. 2019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Sušice</v>
      </c>
      <c r="G91" s="39"/>
      <c r="H91" s="39"/>
      <c r="I91" s="155" t="s">
        <v>31</v>
      </c>
      <c r="J91" s="35" t="str">
        <f>E21</f>
        <v>Ing. Jan Prášek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55" t="s">
        <v>34</v>
      </c>
      <c r="J92" s="35" t="str">
        <f>E24</f>
        <v>Pavel Hrba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103</v>
      </c>
      <c r="D94" s="197"/>
      <c r="E94" s="197"/>
      <c r="F94" s="197"/>
      <c r="G94" s="197"/>
      <c r="H94" s="197"/>
      <c r="I94" s="198"/>
      <c r="J94" s="199" t="s">
        <v>104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105</v>
      </c>
      <c r="D96" s="39"/>
      <c r="E96" s="39"/>
      <c r="F96" s="39"/>
      <c r="G96" s="39"/>
      <c r="H96" s="39"/>
      <c r="I96" s="153"/>
      <c r="J96" s="109">
        <f>J133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201"/>
      <c r="C97" s="202"/>
      <c r="D97" s="203" t="s">
        <v>107</v>
      </c>
      <c r="E97" s="204"/>
      <c r="F97" s="204"/>
      <c r="G97" s="204"/>
      <c r="H97" s="204"/>
      <c r="I97" s="205"/>
      <c r="J97" s="206">
        <f>J134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108</v>
      </c>
      <c r="E98" s="210"/>
      <c r="F98" s="210"/>
      <c r="G98" s="210"/>
      <c r="H98" s="210"/>
      <c r="I98" s="211"/>
      <c r="J98" s="212">
        <f>J135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109</v>
      </c>
      <c r="E99" s="210"/>
      <c r="F99" s="210"/>
      <c r="G99" s="210"/>
      <c r="H99" s="210"/>
      <c r="I99" s="211"/>
      <c r="J99" s="212">
        <f>J140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110</v>
      </c>
      <c r="E100" s="210"/>
      <c r="F100" s="210"/>
      <c r="G100" s="210"/>
      <c r="H100" s="210"/>
      <c r="I100" s="211"/>
      <c r="J100" s="212">
        <f>J316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111</v>
      </c>
      <c r="E101" s="210"/>
      <c r="F101" s="210"/>
      <c r="G101" s="210"/>
      <c r="H101" s="210"/>
      <c r="I101" s="211"/>
      <c r="J101" s="212">
        <f>J354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112</v>
      </c>
      <c r="E102" s="210"/>
      <c r="F102" s="210"/>
      <c r="G102" s="210"/>
      <c r="H102" s="210"/>
      <c r="I102" s="211"/>
      <c r="J102" s="212">
        <f>J363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113</v>
      </c>
      <c r="E103" s="204"/>
      <c r="F103" s="204"/>
      <c r="G103" s="204"/>
      <c r="H103" s="204"/>
      <c r="I103" s="205"/>
      <c r="J103" s="206">
        <f>J365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114</v>
      </c>
      <c r="E104" s="210"/>
      <c r="F104" s="210"/>
      <c r="G104" s="210"/>
      <c r="H104" s="210"/>
      <c r="I104" s="211"/>
      <c r="J104" s="212">
        <f>J366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115</v>
      </c>
      <c r="E105" s="210"/>
      <c r="F105" s="210"/>
      <c r="G105" s="210"/>
      <c r="H105" s="210"/>
      <c r="I105" s="211"/>
      <c r="J105" s="212">
        <f>J376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116</v>
      </c>
      <c r="E106" s="210"/>
      <c r="F106" s="210"/>
      <c r="G106" s="210"/>
      <c r="H106" s="210"/>
      <c r="I106" s="211"/>
      <c r="J106" s="212">
        <f>J398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117</v>
      </c>
      <c r="E107" s="210"/>
      <c r="F107" s="210"/>
      <c r="G107" s="210"/>
      <c r="H107" s="210"/>
      <c r="I107" s="211"/>
      <c r="J107" s="212">
        <f>J414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118</v>
      </c>
      <c r="E108" s="210"/>
      <c r="F108" s="210"/>
      <c r="G108" s="210"/>
      <c r="H108" s="210"/>
      <c r="I108" s="211"/>
      <c r="J108" s="212">
        <f>J440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119</v>
      </c>
      <c r="E109" s="210"/>
      <c r="F109" s="210"/>
      <c r="G109" s="210"/>
      <c r="H109" s="210"/>
      <c r="I109" s="211"/>
      <c r="J109" s="212">
        <f>J454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120</v>
      </c>
      <c r="E110" s="210"/>
      <c r="F110" s="210"/>
      <c r="G110" s="210"/>
      <c r="H110" s="210"/>
      <c r="I110" s="211"/>
      <c r="J110" s="212">
        <f>J462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1"/>
      <c r="C111" s="202"/>
      <c r="D111" s="203" t="s">
        <v>121</v>
      </c>
      <c r="E111" s="204"/>
      <c r="F111" s="204"/>
      <c r="G111" s="204"/>
      <c r="H111" s="204"/>
      <c r="I111" s="205"/>
      <c r="J111" s="206">
        <f>J467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208"/>
      <c r="C112" s="132"/>
      <c r="D112" s="209" t="s">
        <v>122</v>
      </c>
      <c r="E112" s="210"/>
      <c r="F112" s="210"/>
      <c r="G112" s="210"/>
      <c r="H112" s="210"/>
      <c r="I112" s="211"/>
      <c r="J112" s="212">
        <f>J468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8"/>
      <c r="C113" s="132"/>
      <c r="D113" s="209" t="s">
        <v>123</v>
      </c>
      <c r="E113" s="210"/>
      <c r="F113" s="210"/>
      <c r="G113" s="210"/>
      <c r="H113" s="210"/>
      <c r="I113" s="211"/>
      <c r="J113" s="212">
        <f>J470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191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194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124</v>
      </c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17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95" t="str">
        <f>E7</f>
        <v>Zateplení panelových domů č.p. 1160 a 1161, ul. Kaštanová, Sušice II</v>
      </c>
      <c r="F123" s="31"/>
      <c r="G123" s="31"/>
      <c r="H123" s="31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100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E9</f>
        <v>010 - Panelový dům č.p. 1160</v>
      </c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21</v>
      </c>
      <c r="D127" s="39"/>
      <c r="E127" s="39"/>
      <c r="F127" s="26" t="str">
        <f>F12</f>
        <v>Sušice</v>
      </c>
      <c r="G127" s="39"/>
      <c r="H127" s="39"/>
      <c r="I127" s="155" t="s">
        <v>23</v>
      </c>
      <c r="J127" s="78" t="str">
        <f>IF(J12="","",J12)</f>
        <v>4. 12. 2019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25</v>
      </c>
      <c r="D129" s="39"/>
      <c r="E129" s="39"/>
      <c r="F129" s="26" t="str">
        <f>E15</f>
        <v>Město Sušice</v>
      </c>
      <c r="G129" s="39"/>
      <c r="H129" s="39"/>
      <c r="I129" s="155" t="s">
        <v>31</v>
      </c>
      <c r="J129" s="35" t="str">
        <f>E21</f>
        <v>Ing. Jan Prášek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29</v>
      </c>
      <c r="D130" s="39"/>
      <c r="E130" s="39"/>
      <c r="F130" s="26" t="str">
        <f>IF(E18="","",E18)</f>
        <v>Vyplň údaj</v>
      </c>
      <c r="G130" s="39"/>
      <c r="H130" s="39"/>
      <c r="I130" s="155" t="s">
        <v>34</v>
      </c>
      <c r="J130" s="35" t="str">
        <f>E24</f>
        <v>Pavel Hrba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4"/>
      <c r="B132" s="215"/>
      <c r="C132" s="216" t="s">
        <v>125</v>
      </c>
      <c r="D132" s="217" t="s">
        <v>63</v>
      </c>
      <c r="E132" s="217" t="s">
        <v>59</v>
      </c>
      <c r="F132" s="217" t="s">
        <v>60</v>
      </c>
      <c r="G132" s="217" t="s">
        <v>126</v>
      </c>
      <c r="H132" s="217" t="s">
        <v>127</v>
      </c>
      <c r="I132" s="218" t="s">
        <v>128</v>
      </c>
      <c r="J132" s="217" t="s">
        <v>104</v>
      </c>
      <c r="K132" s="219" t="s">
        <v>129</v>
      </c>
      <c r="L132" s="220"/>
      <c r="M132" s="99" t="s">
        <v>1</v>
      </c>
      <c r="N132" s="100" t="s">
        <v>42</v>
      </c>
      <c r="O132" s="100" t="s">
        <v>130</v>
      </c>
      <c r="P132" s="100" t="s">
        <v>131</v>
      </c>
      <c r="Q132" s="100" t="s">
        <v>132</v>
      </c>
      <c r="R132" s="100" t="s">
        <v>133</v>
      </c>
      <c r="S132" s="100" t="s">
        <v>134</v>
      </c>
      <c r="T132" s="101" t="s">
        <v>135</v>
      </c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</row>
    <row r="133" spans="1:63" s="2" customFormat="1" ht="22.8" customHeight="1">
      <c r="A133" s="37"/>
      <c r="B133" s="38"/>
      <c r="C133" s="106" t="s">
        <v>136</v>
      </c>
      <c r="D133" s="39"/>
      <c r="E133" s="39"/>
      <c r="F133" s="39"/>
      <c r="G133" s="39"/>
      <c r="H133" s="39"/>
      <c r="I133" s="153"/>
      <c r="J133" s="221">
        <f>BK133</f>
        <v>0</v>
      </c>
      <c r="K133" s="39"/>
      <c r="L133" s="43"/>
      <c r="M133" s="102"/>
      <c r="N133" s="222"/>
      <c r="O133" s="103"/>
      <c r="P133" s="223">
        <f>P134+P365+P467</f>
        <v>0</v>
      </c>
      <c r="Q133" s="103"/>
      <c r="R133" s="223">
        <f>R134+R365+R467</f>
        <v>76.36338625192</v>
      </c>
      <c r="S133" s="103"/>
      <c r="T133" s="224">
        <f>T134+T365+T467</f>
        <v>18.755567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77</v>
      </c>
      <c r="AU133" s="16" t="s">
        <v>106</v>
      </c>
      <c r="BK133" s="225">
        <f>BK134+BK365+BK467</f>
        <v>0</v>
      </c>
    </row>
    <row r="134" spans="1:63" s="12" customFormat="1" ht="25.9" customHeight="1">
      <c r="A134" s="12"/>
      <c r="B134" s="226"/>
      <c r="C134" s="227"/>
      <c r="D134" s="228" t="s">
        <v>77</v>
      </c>
      <c r="E134" s="229" t="s">
        <v>137</v>
      </c>
      <c r="F134" s="229" t="s">
        <v>138</v>
      </c>
      <c r="G134" s="227"/>
      <c r="H134" s="227"/>
      <c r="I134" s="230"/>
      <c r="J134" s="231">
        <f>BK134</f>
        <v>0</v>
      </c>
      <c r="K134" s="227"/>
      <c r="L134" s="232"/>
      <c r="M134" s="233"/>
      <c r="N134" s="234"/>
      <c r="O134" s="234"/>
      <c r="P134" s="235">
        <f>P135+P140+P316+P354+P363</f>
        <v>0</v>
      </c>
      <c r="Q134" s="234"/>
      <c r="R134" s="235">
        <f>R135+R140+R316+R354+R363</f>
        <v>64.26353753192001</v>
      </c>
      <c r="S134" s="234"/>
      <c r="T134" s="236">
        <f>T135+T140+T316+T354+T363</f>
        <v>14.063311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7" t="s">
        <v>8</v>
      </c>
      <c r="AT134" s="238" t="s">
        <v>77</v>
      </c>
      <c r="AU134" s="238" t="s">
        <v>78</v>
      </c>
      <c r="AY134" s="237" t="s">
        <v>139</v>
      </c>
      <c r="BK134" s="239">
        <f>BK135+BK140+BK316+BK354+BK363</f>
        <v>0</v>
      </c>
    </row>
    <row r="135" spans="1:63" s="12" customFormat="1" ht="22.8" customHeight="1">
      <c r="A135" s="12"/>
      <c r="B135" s="226"/>
      <c r="C135" s="227"/>
      <c r="D135" s="228" t="s">
        <v>77</v>
      </c>
      <c r="E135" s="240" t="s">
        <v>140</v>
      </c>
      <c r="F135" s="240" t="s">
        <v>141</v>
      </c>
      <c r="G135" s="227"/>
      <c r="H135" s="227"/>
      <c r="I135" s="230"/>
      <c r="J135" s="241">
        <f>BK135</f>
        <v>0</v>
      </c>
      <c r="K135" s="227"/>
      <c r="L135" s="232"/>
      <c r="M135" s="233"/>
      <c r="N135" s="234"/>
      <c r="O135" s="234"/>
      <c r="P135" s="235">
        <f>SUM(P136:P139)</f>
        <v>0</v>
      </c>
      <c r="Q135" s="234"/>
      <c r="R135" s="235">
        <f>SUM(R136:R139)</f>
        <v>3.50200025</v>
      </c>
      <c r="S135" s="234"/>
      <c r="T135" s="236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7" t="s">
        <v>8</v>
      </c>
      <c r="AT135" s="238" t="s">
        <v>77</v>
      </c>
      <c r="AU135" s="238" t="s">
        <v>8</v>
      </c>
      <c r="AY135" s="237" t="s">
        <v>139</v>
      </c>
      <c r="BK135" s="239">
        <f>SUM(BK136:BK139)</f>
        <v>0</v>
      </c>
    </row>
    <row r="136" spans="1:65" s="2" customFormat="1" ht="24" customHeight="1">
      <c r="A136" s="37"/>
      <c r="B136" s="38"/>
      <c r="C136" s="242" t="s">
        <v>8</v>
      </c>
      <c r="D136" s="242" t="s">
        <v>142</v>
      </c>
      <c r="E136" s="243" t="s">
        <v>143</v>
      </c>
      <c r="F136" s="244" t="s">
        <v>144</v>
      </c>
      <c r="G136" s="245" t="s">
        <v>145</v>
      </c>
      <c r="H136" s="246">
        <v>2.635</v>
      </c>
      <c r="I136" s="247"/>
      <c r="J136" s="248">
        <f>ROUND(I136*H136,0)</f>
        <v>0</v>
      </c>
      <c r="K136" s="244" t="s">
        <v>146</v>
      </c>
      <c r="L136" s="43"/>
      <c r="M136" s="249" t="s">
        <v>1</v>
      </c>
      <c r="N136" s="250" t="s">
        <v>44</v>
      </c>
      <c r="O136" s="90"/>
      <c r="P136" s="251">
        <f>O136*H136</f>
        <v>0</v>
      </c>
      <c r="Q136" s="251">
        <v>1.32715</v>
      </c>
      <c r="R136" s="251">
        <f>Q136*H136</f>
        <v>3.49704025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147</v>
      </c>
      <c r="AT136" s="253" t="s">
        <v>142</v>
      </c>
      <c r="AU136" s="253" t="s">
        <v>88</v>
      </c>
      <c r="AY136" s="16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88</v>
      </c>
      <c r="BK136" s="254">
        <f>ROUND(I136*H136,0)</f>
        <v>0</v>
      </c>
      <c r="BL136" s="16" t="s">
        <v>147</v>
      </c>
      <c r="BM136" s="253" t="s">
        <v>148</v>
      </c>
    </row>
    <row r="137" spans="1:51" s="13" customFormat="1" ht="12">
      <c r="A137" s="13"/>
      <c r="B137" s="255"/>
      <c r="C137" s="256"/>
      <c r="D137" s="257" t="s">
        <v>149</v>
      </c>
      <c r="E137" s="258" t="s">
        <v>1</v>
      </c>
      <c r="F137" s="259" t="s">
        <v>150</v>
      </c>
      <c r="G137" s="256"/>
      <c r="H137" s="260">
        <v>2.635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149</v>
      </c>
      <c r="AU137" s="266" t="s">
        <v>88</v>
      </c>
      <c r="AV137" s="13" t="s">
        <v>88</v>
      </c>
      <c r="AW137" s="13" t="s">
        <v>33</v>
      </c>
      <c r="AX137" s="13" t="s">
        <v>78</v>
      </c>
      <c r="AY137" s="266" t="s">
        <v>139</v>
      </c>
    </row>
    <row r="138" spans="1:65" s="2" customFormat="1" ht="24" customHeight="1">
      <c r="A138" s="37"/>
      <c r="B138" s="38"/>
      <c r="C138" s="242" t="s">
        <v>88</v>
      </c>
      <c r="D138" s="242" t="s">
        <v>142</v>
      </c>
      <c r="E138" s="243" t="s">
        <v>151</v>
      </c>
      <c r="F138" s="244" t="s">
        <v>152</v>
      </c>
      <c r="G138" s="245" t="s">
        <v>153</v>
      </c>
      <c r="H138" s="246">
        <v>24.8</v>
      </c>
      <c r="I138" s="247"/>
      <c r="J138" s="248">
        <f>ROUND(I138*H138,0)</f>
        <v>0</v>
      </c>
      <c r="K138" s="244" t="s">
        <v>146</v>
      </c>
      <c r="L138" s="43"/>
      <c r="M138" s="249" t="s">
        <v>1</v>
      </c>
      <c r="N138" s="250" t="s">
        <v>44</v>
      </c>
      <c r="O138" s="90"/>
      <c r="P138" s="251">
        <f>O138*H138</f>
        <v>0</v>
      </c>
      <c r="Q138" s="251">
        <v>0.0002</v>
      </c>
      <c r="R138" s="251">
        <f>Q138*H138</f>
        <v>0.00496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147</v>
      </c>
      <c r="AT138" s="253" t="s">
        <v>142</v>
      </c>
      <c r="AU138" s="253" t="s">
        <v>88</v>
      </c>
      <c r="AY138" s="16" t="s">
        <v>139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88</v>
      </c>
      <c r="BK138" s="254">
        <f>ROUND(I138*H138,0)</f>
        <v>0</v>
      </c>
      <c r="BL138" s="16" t="s">
        <v>147</v>
      </c>
      <c r="BM138" s="253" t="s">
        <v>154</v>
      </c>
    </row>
    <row r="139" spans="1:51" s="13" customFormat="1" ht="12">
      <c r="A139" s="13"/>
      <c r="B139" s="255"/>
      <c r="C139" s="256"/>
      <c r="D139" s="257" t="s">
        <v>149</v>
      </c>
      <c r="E139" s="258" t="s">
        <v>1</v>
      </c>
      <c r="F139" s="259" t="s">
        <v>155</v>
      </c>
      <c r="G139" s="256"/>
      <c r="H139" s="260">
        <v>24.8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149</v>
      </c>
      <c r="AU139" s="266" t="s">
        <v>88</v>
      </c>
      <c r="AV139" s="13" t="s">
        <v>88</v>
      </c>
      <c r="AW139" s="13" t="s">
        <v>33</v>
      </c>
      <c r="AX139" s="13" t="s">
        <v>78</v>
      </c>
      <c r="AY139" s="266" t="s">
        <v>139</v>
      </c>
    </row>
    <row r="140" spans="1:63" s="12" customFormat="1" ht="22.8" customHeight="1">
      <c r="A140" s="12"/>
      <c r="B140" s="226"/>
      <c r="C140" s="227"/>
      <c r="D140" s="228" t="s">
        <v>77</v>
      </c>
      <c r="E140" s="240" t="s">
        <v>156</v>
      </c>
      <c r="F140" s="240" t="s">
        <v>157</v>
      </c>
      <c r="G140" s="227"/>
      <c r="H140" s="227"/>
      <c r="I140" s="230"/>
      <c r="J140" s="241">
        <f>BK140</f>
        <v>0</v>
      </c>
      <c r="K140" s="227"/>
      <c r="L140" s="232"/>
      <c r="M140" s="233"/>
      <c r="N140" s="234"/>
      <c r="O140" s="234"/>
      <c r="P140" s="235">
        <f>SUM(P141:P315)</f>
        <v>0</v>
      </c>
      <c r="Q140" s="234"/>
      <c r="R140" s="235">
        <f>SUM(R141:R315)</f>
        <v>60.28652229192001</v>
      </c>
      <c r="S140" s="234"/>
      <c r="T140" s="236">
        <f>SUM(T141:T315)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7" t="s">
        <v>8</v>
      </c>
      <c r="AT140" s="238" t="s">
        <v>77</v>
      </c>
      <c r="AU140" s="238" t="s">
        <v>8</v>
      </c>
      <c r="AY140" s="237" t="s">
        <v>139</v>
      </c>
      <c r="BK140" s="239">
        <f>SUM(BK141:BK315)</f>
        <v>0</v>
      </c>
    </row>
    <row r="141" spans="1:65" s="2" customFormat="1" ht="24" customHeight="1">
      <c r="A141" s="37"/>
      <c r="B141" s="38"/>
      <c r="C141" s="242" t="s">
        <v>140</v>
      </c>
      <c r="D141" s="242" t="s">
        <v>142</v>
      </c>
      <c r="E141" s="243" t="s">
        <v>158</v>
      </c>
      <c r="F141" s="244" t="s">
        <v>159</v>
      </c>
      <c r="G141" s="245" t="s">
        <v>160</v>
      </c>
      <c r="H141" s="246">
        <v>15.5</v>
      </c>
      <c r="I141" s="247"/>
      <c r="J141" s="248">
        <f>ROUND(I141*H141,0)</f>
        <v>0</v>
      </c>
      <c r="K141" s="244" t="s">
        <v>146</v>
      </c>
      <c r="L141" s="43"/>
      <c r="M141" s="249" t="s">
        <v>1</v>
      </c>
      <c r="N141" s="250" t="s">
        <v>44</v>
      </c>
      <c r="O141" s="90"/>
      <c r="P141" s="251">
        <f>O141*H141</f>
        <v>0</v>
      </c>
      <c r="Q141" s="251">
        <v>0.00438</v>
      </c>
      <c r="R141" s="251">
        <f>Q141*H141</f>
        <v>0.06789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147</v>
      </c>
      <c r="AT141" s="253" t="s">
        <v>142</v>
      </c>
      <c r="AU141" s="253" t="s">
        <v>88</v>
      </c>
      <c r="AY141" s="16" t="s">
        <v>139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88</v>
      </c>
      <c r="BK141" s="254">
        <f>ROUND(I141*H141,0)</f>
        <v>0</v>
      </c>
      <c r="BL141" s="16" t="s">
        <v>147</v>
      </c>
      <c r="BM141" s="253" t="s">
        <v>161</v>
      </c>
    </row>
    <row r="142" spans="1:51" s="13" customFormat="1" ht="12">
      <c r="A142" s="13"/>
      <c r="B142" s="255"/>
      <c r="C142" s="256"/>
      <c r="D142" s="257" t="s">
        <v>149</v>
      </c>
      <c r="E142" s="258" t="s">
        <v>1</v>
      </c>
      <c r="F142" s="259" t="s">
        <v>162</v>
      </c>
      <c r="G142" s="256"/>
      <c r="H142" s="260">
        <v>15.5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149</v>
      </c>
      <c r="AU142" s="266" t="s">
        <v>88</v>
      </c>
      <c r="AV142" s="13" t="s">
        <v>88</v>
      </c>
      <c r="AW142" s="13" t="s">
        <v>33</v>
      </c>
      <c r="AX142" s="13" t="s">
        <v>78</v>
      </c>
      <c r="AY142" s="266" t="s">
        <v>139</v>
      </c>
    </row>
    <row r="143" spans="1:65" s="2" customFormat="1" ht="16.5" customHeight="1">
      <c r="A143" s="37"/>
      <c r="B143" s="38"/>
      <c r="C143" s="242" t="s">
        <v>147</v>
      </c>
      <c r="D143" s="242" t="s">
        <v>142</v>
      </c>
      <c r="E143" s="243" t="s">
        <v>163</v>
      </c>
      <c r="F143" s="244" t="s">
        <v>164</v>
      </c>
      <c r="G143" s="245" t="s">
        <v>160</v>
      </c>
      <c r="H143" s="246">
        <v>7.36</v>
      </c>
      <c r="I143" s="247"/>
      <c r="J143" s="248">
        <f>ROUND(I143*H143,0)</f>
        <v>0</v>
      </c>
      <c r="K143" s="244" t="s">
        <v>146</v>
      </c>
      <c r="L143" s="43"/>
      <c r="M143" s="249" t="s">
        <v>1</v>
      </c>
      <c r="N143" s="250" t="s">
        <v>44</v>
      </c>
      <c r="O143" s="90"/>
      <c r="P143" s="251">
        <f>O143*H143</f>
        <v>0</v>
      </c>
      <c r="Q143" s="251">
        <v>0.03273</v>
      </c>
      <c r="R143" s="251">
        <f>Q143*H143</f>
        <v>0.24089280000000002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147</v>
      </c>
      <c r="AT143" s="253" t="s">
        <v>142</v>
      </c>
      <c r="AU143" s="253" t="s">
        <v>88</v>
      </c>
      <c r="AY143" s="16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88</v>
      </c>
      <c r="BK143" s="254">
        <f>ROUND(I143*H143,0)</f>
        <v>0</v>
      </c>
      <c r="BL143" s="16" t="s">
        <v>147</v>
      </c>
      <c r="BM143" s="253" t="s">
        <v>165</v>
      </c>
    </row>
    <row r="144" spans="1:51" s="13" customFormat="1" ht="12">
      <c r="A144" s="13"/>
      <c r="B144" s="255"/>
      <c r="C144" s="256"/>
      <c r="D144" s="257" t="s">
        <v>149</v>
      </c>
      <c r="E144" s="258" t="s">
        <v>1</v>
      </c>
      <c r="F144" s="259" t="s">
        <v>166</v>
      </c>
      <c r="G144" s="256"/>
      <c r="H144" s="260">
        <v>7.36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149</v>
      </c>
      <c r="AU144" s="266" t="s">
        <v>88</v>
      </c>
      <c r="AV144" s="13" t="s">
        <v>88</v>
      </c>
      <c r="AW144" s="13" t="s">
        <v>33</v>
      </c>
      <c r="AX144" s="13" t="s">
        <v>78</v>
      </c>
      <c r="AY144" s="266" t="s">
        <v>139</v>
      </c>
    </row>
    <row r="145" spans="1:65" s="2" customFormat="1" ht="24" customHeight="1">
      <c r="A145" s="37"/>
      <c r="B145" s="38"/>
      <c r="C145" s="242" t="s">
        <v>167</v>
      </c>
      <c r="D145" s="242" t="s">
        <v>142</v>
      </c>
      <c r="E145" s="243" t="s">
        <v>168</v>
      </c>
      <c r="F145" s="244" t="s">
        <v>169</v>
      </c>
      <c r="G145" s="245" t="s">
        <v>170</v>
      </c>
      <c r="H145" s="246">
        <v>16</v>
      </c>
      <c r="I145" s="247"/>
      <c r="J145" s="248">
        <f>ROUND(I145*H145,0)</f>
        <v>0</v>
      </c>
      <c r="K145" s="244" t="s">
        <v>146</v>
      </c>
      <c r="L145" s="43"/>
      <c r="M145" s="249" t="s">
        <v>1</v>
      </c>
      <c r="N145" s="250" t="s">
        <v>44</v>
      </c>
      <c r="O145" s="90"/>
      <c r="P145" s="251">
        <f>O145*H145</f>
        <v>0</v>
      </c>
      <c r="Q145" s="251">
        <v>0.0415</v>
      </c>
      <c r="R145" s="251">
        <f>Q145*H145</f>
        <v>0.664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147</v>
      </c>
      <c r="AT145" s="253" t="s">
        <v>142</v>
      </c>
      <c r="AU145" s="253" t="s">
        <v>88</v>
      </c>
      <c r="AY145" s="16" t="s">
        <v>139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88</v>
      </c>
      <c r="BK145" s="254">
        <f>ROUND(I145*H145,0)</f>
        <v>0</v>
      </c>
      <c r="BL145" s="16" t="s">
        <v>147</v>
      </c>
      <c r="BM145" s="253" t="s">
        <v>171</v>
      </c>
    </row>
    <row r="146" spans="1:51" s="13" customFormat="1" ht="12">
      <c r="A146" s="13"/>
      <c r="B146" s="255"/>
      <c r="C146" s="256"/>
      <c r="D146" s="257" t="s">
        <v>149</v>
      </c>
      <c r="E146" s="258" t="s">
        <v>1</v>
      </c>
      <c r="F146" s="259" t="s">
        <v>172</v>
      </c>
      <c r="G146" s="256"/>
      <c r="H146" s="260">
        <v>16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149</v>
      </c>
      <c r="AU146" s="266" t="s">
        <v>88</v>
      </c>
      <c r="AV146" s="13" t="s">
        <v>88</v>
      </c>
      <c r="AW146" s="13" t="s">
        <v>33</v>
      </c>
      <c r="AX146" s="13" t="s">
        <v>78</v>
      </c>
      <c r="AY146" s="266" t="s">
        <v>139</v>
      </c>
    </row>
    <row r="147" spans="1:65" s="2" customFormat="1" ht="16.5" customHeight="1">
      <c r="A147" s="37"/>
      <c r="B147" s="38"/>
      <c r="C147" s="242" t="s">
        <v>156</v>
      </c>
      <c r="D147" s="242" t="s">
        <v>142</v>
      </c>
      <c r="E147" s="243" t="s">
        <v>173</v>
      </c>
      <c r="F147" s="244" t="s">
        <v>174</v>
      </c>
      <c r="G147" s="245" t="s">
        <v>160</v>
      </c>
      <c r="H147" s="246">
        <v>3.525</v>
      </c>
      <c r="I147" s="247"/>
      <c r="J147" s="248">
        <f>ROUND(I147*H147,0)</f>
        <v>0</v>
      </c>
      <c r="K147" s="244" t="s">
        <v>146</v>
      </c>
      <c r="L147" s="43"/>
      <c r="M147" s="249" t="s">
        <v>1</v>
      </c>
      <c r="N147" s="250" t="s">
        <v>44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147</v>
      </c>
      <c r="AT147" s="253" t="s">
        <v>142</v>
      </c>
      <c r="AU147" s="253" t="s">
        <v>88</v>
      </c>
      <c r="AY147" s="16" t="s">
        <v>139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88</v>
      </c>
      <c r="BK147" s="254">
        <f>ROUND(I147*H147,0)</f>
        <v>0</v>
      </c>
      <c r="BL147" s="16" t="s">
        <v>147</v>
      </c>
      <c r="BM147" s="253" t="s">
        <v>175</v>
      </c>
    </row>
    <row r="148" spans="1:51" s="13" customFormat="1" ht="12">
      <c r="A148" s="13"/>
      <c r="B148" s="255"/>
      <c r="C148" s="256"/>
      <c r="D148" s="257" t="s">
        <v>149</v>
      </c>
      <c r="E148" s="258" t="s">
        <v>1</v>
      </c>
      <c r="F148" s="259" t="s">
        <v>176</v>
      </c>
      <c r="G148" s="256"/>
      <c r="H148" s="260">
        <v>3.525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149</v>
      </c>
      <c r="AU148" s="266" t="s">
        <v>88</v>
      </c>
      <c r="AV148" s="13" t="s">
        <v>88</v>
      </c>
      <c r="AW148" s="13" t="s">
        <v>33</v>
      </c>
      <c r="AX148" s="13" t="s">
        <v>78</v>
      </c>
      <c r="AY148" s="266" t="s">
        <v>139</v>
      </c>
    </row>
    <row r="149" spans="1:65" s="2" customFormat="1" ht="24" customHeight="1">
      <c r="A149" s="37"/>
      <c r="B149" s="38"/>
      <c r="C149" s="242" t="s">
        <v>177</v>
      </c>
      <c r="D149" s="242" t="s">
        <v>142</v>
      </c>
      <c r="E149" s="243" t="s">
        <v>178</v>
      </c>
      <c r="F149" s="244" t="s">
        <v>179</v>
      </c>
      <c r="G149" s="245" t="s">
        <v>160</v>
      </c>
      <c r="H149" s="246">
        <v>18.6</v>
      </c>
      <c r="I149" s="247"/>
      <c r="J149" s="248">
        <f>ROUND(I149*H149,0)</f>
        <v>0</v>
      </c>
      <c r="K149" s="244" t="s">
        <v>146</v>
      </c>
      <c r="L149" s="43"/>
      <c r="M149" s="249" t="s">
        <v>1</v>
      </c>
      <c r="N149" s="250" t="s">
        <v>44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147</v>
      </c>
      <c r="AT149" s="253" t="s">
        <v>142</v>
      </c>
      <c r="AU149" s="253" t="s">
        <v>88</v>
      </c>
      <c r="AY149" s="16" t="s">
        <v>139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88</v>
      </c>
      <c r="BK149" s="254">
        <f>ROUND(I149*H149,0)</f>
        <v>0</v>
      </c>
      <c r="BL149" s="16" t="s">
        <v>147</v>
      </c>
      <c r="BM149" s="253" t="s">
        <v>180</v>
      </c>
    </row>
    <row r="150" spans="1:51" s="13" customFormat="1" ht="12">
      <c r="A150" s="13"/>
      <c r="B150" s="255"/>
      <c r="C150" s="256"/>
      <c r="D150" s="257" t="s">
        <v>149</v>
      </c>
      <c r="E150" s="258" t="s">
        <v>1</v>
      </c>
      <c r="F150" s="259" t="s">
        <v>181</v>
      </c>
      <c r="G150" s="256"/>
      <c r="H150" s="260">
        <v>18.6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149</v>
      </c>
      <c r="AU150" s="266" t="s">
        <v>88</v>
      </c>
      <c r="AV150" s="13" t="s">
        <v>88</v>
      </c>
      <c r="AW150" s="13" t="s">
        <v>33</v>
      </c>
      <c r="AX150" s="13" t="s">
        <v>78</v>
      </c>
      <c r="AY150" s="266" t="s">
        <v>139</v>
      </c>
    </row>
    <row r="151" spans="1:65" s="2" customFormat="1" ht="24" customHeight="1">
      <c r="A151" s="37"/>
      <c r="B151" s="38"/>
      <c r="C151" s="242" t="s">
        <v>182</v>
      </c>
      <c r="D151" s="242" t="s">
        <v>142</v>
      </c>
      <c r="E151" s="243" t="s">
        <v>183</v>
      </c>
      <c r="F151" s="244" t="s">
        <v>184</v>
      </c>
      <c r="G151" s="245" t="s">
        <v>160</v>
      </c>
      <c r="H151" s="246">
        <v>178.461</v>
      </c>
      <c r="I151" s="247"/>
      <c r="J151" s="248">
        <f>ROUND(I151*H151,0)</f>
        <v>0</v>
      </c>
      <c r="K151" s="244" t="s">
        <v>146</v>
      </c>
      <c r="L151" s="43"/>
      <c r="M151" s="249" t="s">
        <v>1</v>
      </c>
      <c r="N151" s="250" t="s">
        <v>44</v>
      </c>
      <c r="O151" s="90"/>
      <c r="P151" s="251">
        <f>O151*H151</f>
        <v>0</v>
      </c>
      <c r="Q151" s="251">
        <v>0.00937472</v>
      </c>
      <c r="R151" s="251">
        <f>Q151*H151</f>
        <v>1.67302190592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147</v>
      </c>
      <c r="AT151" s="253" t="s">
        <v>142</v>
      </c>
      <c r="AU151" s="253" t="s">
        <v>88</v>
      </c>
      <c r="AY151" s="16" t="s">
        <v>139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88</v>
      </c>
      <c r="BK151" s="254">
        <f>ROUND(I151*H151,0)</f>
        <v>0</v>
      </c>
      <c r="BL151" s="16" t="s">
        <v>147</v>
      </c>
      <c r="BM151" s="253" t="s">
        <v>185</v>
      </c>
    </row>
    <row r="152" spans="1:51" s="13" customFormat="1" ht="12">
      <c r="A152" s="13"/>
      <c r="B152" s="255"/>
      <c r="C152" s="256"/>
      <c r="D152" s="257" t="s">
        <v>149</v>
      </c>
      <c r="E152" s="258" t="s">
        <v>1</v>
      </c>
      <c r="F152" s="259" t="s">
        <v>186</v>
      </c>
      <c r="G152" s="256"/>
      <c r="H152" s="260">
        <v>173.533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149</v>
      </c>
      <c r="AU152" s="266" t="s">
        <v>88</v>
      </c>
      <c r="AV152" s="13" t="s">
        <v>88</v>
      </c>
      <c r="AW152" s="13" t="s">
        <v>33</v>
      </c>
      <c r="AX152" s="13" t="s">
        <v>78</v>
      </c>
      <c r="AY152" s="266" t="s">
        <v>139</v>
      </c>
    </row>
    <row r="153" spans="1:51" s="13" customFormat="1" ht="12">
      <c r="A153" s="13"/>
      <c r="B153" s="255"/>
      <c r="C153" s="256"/>
      <c r="D153" s="257" t="s">
        <v>149</v>
      </c>
      <c r="E153" s="258" t="s">
        <v>1</v>
      </c>
      <c r="F153" s="259" t="s">
        <v>187</v>
      </c>
      <c r="G153" s="256"/>
      <c r="H153" s="260">
        <v>4.928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149</v>
      </c>
      <c r="AU153" s="266" t="s">
        <v>88</v>
      </c>
      <c r="AV153" s="13" t="s">
        <v>88</v>
      </c>
      <c r="AW153" s="13" t="s">
        <v>33</v>
      </c>
      <c r="AX153" s="13" t="s">
        <v>78</v>
      </c>
      <c r="AY153" s="266" t="s">
        <v>139</v>
      </c>
    </row>
    <row r="154" spans="1:65" s="2" customFormat="1" ht="24" customHeight="1">
      <c r="A154" s="37"/>
      <c r="B154" s="38"/>
      <c r="C154" s="267" t="s">
        <v>188</v>
      </c>
      <c r="D154" s="267" t="s">
        <v>189</v>
      </c>
      <c r="E154" s="268" t="s">
        <v>190</v>
      </c>
      <c r="F154" s="269" t="s">
        <v>191</v>
      </c>
      <c r="G154" s="270" t="s">
        <v>160</v>
      </c>
      <c r="H154" s="271">
        <v>187.384</v>
      </c>
      <c r="I154" s="272"/>
      <c r="J154" s="273">
        <f>ROUND(I154*H154,0)</f>
        <v>0</v>
      </c>
      <c r="K154" s="269" t="s">
        <v>146</v>
      </c>
      <c r="L154" s="274"/>
      <c r="M154" s="275" t="s">
        <v>1</v>
      </c>
      <c r="N154" s="276" t="s">
        <v>44</v>
      </c>
      <c r="O154" s="90"/>
      <c r="P154" s="251">
        <f>O154*H154</f>
        <v>0</v>
      </c>
      <c r="Q154" s="251">
        <v>0.012</v>
      </c>
      <c r="R154" s="251">
        <f>Q154*H154</f>
        <v>2.248608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182</v>
      </c>
      <c r="AT154" s="253" t="s">
        <v>189</v>
      </c>
      <c r="AU154" s="253" t="s">
        <v>88</v>
      </c>
      <c r="AY154" s="16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88</v>
      </c>
      <c r="BK154" s="254">
        <f>ROUND(I154*H154,0)</f>
        <v>0</v>
      </c>
      <c r="BL154" s="16" t="s">
        <v>147</v>
      </c>
      <c r="BM154" s="253" t="s">
        <v>192</v>
      </c>
    </row>
    <row r="155" spans="1:51" s="13" customFormat="1" ht="12">
      <c r="A155" s="13"/>
      <c r="B155" s="255"/>
      <c r="C155" s="256"/>
      <c r="D155" s="257" t="s">
        <v>149</v>
      </c>
      <c r="E155" s="258" t="s">
        <v>1</v>
      </c>
      <c r="F155" s="259" t="s">
        <v>193</v>
      </c>
      <c r="G155" s="256"/>
      <c r="H155" s="260">
        <v>187.384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149</v>
      </c>
      <c r="AU155" s="266" t="s">
        <v>88</v>
      </c>
      <c r="AV155" s="13" t="s">
        <v>88</v>
      </c>
      <c r="AW155" s="13" t="s">
        <v>33</v>
      </c>
      <c r="AX155" s="13" t="s">
        <v>78</v>
      </c>
      <c r="AY155" s="266" t="s">
        <v>139</v>
      </c>
    </row>
    <row r="156" spans="1:65" s="2" customFormat="1" ht="24" customHeight="1">
      <c r="A156" s="37"/>
      <c r="B156" s="38"/>
      <c r="C156" s="242" t="s">
        <v>194</v>
      </c>
      <c r="D156" s="242" t="s">
        <v>142</v>
      </c>
      <c r="E156" s="243" t="s">
        <v>195</v>
      </c>
      <c r="F156" s="244" t="s">
        <v>196</v>
      </c>
      <c r="G156" s="245" t="s">
        <v>160</v>
      </c>
      <c r="H156" s="246">
        <v>187.384</v>
      </c>
      <c r="I156" s="247"/>
      <c r="J156" s="248">
        <f>ROUND(I156*H156,0)</f>
        <v>0</v>
      </c>
      <c r="K156" s="244" t="s">
        <v>146</v>
      </c>
      <c r="L156" s="43"/>
      <c r="M156" s="249" t="s">
        <v>1</v>
      </c>
      <c r="N156" s="250" t="s">
        <v>44</v>
      </c>
      <c r="O156" s="90"/>
      <c r="P156" s="251">
        <f>O156*H156</f>
        <v>0</v>
      </c>
      <c r="Q156" s="251">
        <v>9E-05</v>
      </c>
      <c r="R156" s="251">
        <f>Q156*H156</f>
        <v>0.01686456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147</v>
      </c>
      <c r="AT156" s="253" t="s">
        <v>142</v>
      </c>
      <c r="AU156" s="253" t="s">
        <v>88</v>
      </c>
      <c r="AY156" s="16" t="s">
        <v>139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88</v>
      </c>
      <c r="BK156" s="254">
        <f>ROUND(I156*H156,0)</f>
        <v>0</v>
      </c>
      <c r="BL156" s="16" t="s">
        <v>147</v>
      </c>
      <c r="BM156" s="253" t="s">
        <v>197</v>
      </c>
    </row>
    <row r="157" spans="1:65" s="2" customFormat="1" ht="24" customHeight="1">
      <c r="A157" s="37"/>
      <c r="B157" s="38"/>
      <c r="C157" s="242" t="s">
        <v>198</v>
      </c>
      <c r="D157" s="242" t="s">
        <v>142</v>
      </c>
      <c r="E157" s="243" t="s">
        <v>199</v>
      </c>
      <c r="F157" s="244" t="s">
        <v>200</v>
      </c>
      <c r="G157" s="245" t="s">
        <v>160</v>
      </c>
      <c r="H157" s="246">
        <v>178.461</v>
      </c>
      <c r="I157" s="247"/>
      <c r="J157" s="248">
        <f>ROUND(I157*H157,0)</f>
        <v>0</v>
      </c>
      <c r="K157" s="244" t="s">
        <v>146</v>
      </c>
      <c r="L157" s="43"/>
      <c r="M157" s="249" t="s">
        <v>1</v>
      </c>
      <c r="N157" s="250" t="s">
        <v>44</v>
      </c>
      <c r="O157" s="90"/>
      <c r="P157" s="251">
        <f>O157*H157</f>
        <v>0</v>
      </c>
      <c r="Q157" s="251">
        <v>0.00486</v>
      </c>
      <c r="R157" s="251">
        <f>Q157*H157</f>
        <v>0.86732046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147</v>
      </c>
      <c r="AT157" s="253" t="s">
        <v>142</v>
      </c>
      <c r="AU157" s="253" t="s">
        <v>88</v>
      </c>
      <c r="AY157" s="16" t="s">
        <v>139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88</v>
      </c>
      <c r="BK157" s="254">
        <f>ROUND(I157*H157,0)</f>
        <v>0</v>
      </c>
      <c r="BL157" s="16" t="s">
        <v>147</v>
      </c>
      <c r="BM157" s="253" t="s">
        <v>201</v>
      </c>
    </row>
    <row r="158" spans="1:51" s="13" customFormat="1" ht="12">
      <c r="A158" s="13"/>
      <c r="B158" s="255"/>
      <c r="C158" s="256"/>
      <c r="D158" s="257" t="s">
        <v>149</v>
      </c>
      <c r="E158" s="258" t="s">
        <v>1</v>
      </c>
      <c r="F158" s="259" t="s">
        <v>186</v>
      </c>
      <c r="G158" s="256"/>
      <c r="H158" s="260">
        <v>173.533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149</v>
      </c>
      <c r="AU158" s="266" t="s">
        <v>88</v>
      </c>
      <c r="AV158" s="13" t="s">
        <v>88</v>
      </c>
      <c r="AW158" s="13" t="s">
        <v>33</v>
      </c>
      <c r="AX158" s="13" t="s">
        <v>78</v>
      </c>
      <c r="AY158" s="266" t="s">
        <v>139</v>
      </c>
    </row>
    <row r="159" spans="1:51" s="13" customFormat="1" ht="12">
      <c r="A159" s="13"/>
      <c r="B159" s="255"/>
      <c r="C159" s="256"/>
      <c r="D159" s="257" t="s">
        <v>149</v>
      </c>
      <c r="E159" s="258" t="s">
        <v>1</v>
      </c>
      <c r="F159" s="259" t="s">
        <v>187</v>
      </c>
      <c r="G159" s="256"/>
      <c r="H159" s="260">
        <v>4.928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149</v>
      </c>
      <c r="AU159" s="266" t="s">
        <v>88</v>
      </c>
      <c r="AV159" s="13" t="s">
        <v>88</v>
      </c>
      <c r="AW159" s="13" t="s">
        <v>33</v>
      </c>
      <c r="AX159" s="13" t="s">
        <v>78</v>
      </c>
      <c r="AY159" s="266" t="s">
        <v>139</v>
      </c>
    </row>
    <row r="160" spans="1:65" s="2" customFormat="1" ht="24" customHeight="1">
      <c r="A160" s="37"/>
      <c r="B160" s="38"/>
      <c r="C160" s="242" t="s">
        <v>202</v>
      </c>
      <c r="D160" s="242" t="s">
        <v>142</v>
      </c>
      <c r="E160" s="243" t="s">
        <v>203</v>
      </c>
      <c r="F160" s="244" t="s">
        <v>204</v>
      </c>
      <c r="G160" s="245" t="s">
        <v>160</v>
      </c>
      <c r="H160" s="246">
        <v>178.461</v>
      </c>
      <c r="I160" s="247"/>
      <c r="J160" s="248">
        <f>ROUND(I160*H160,0)</f>
        <v>0</v>
      </c>
      <c r="K160" s="244" t="s">
        <v>146</v>
      </c>
      <c r="L160" s="43"/>
      <c r="M160" s="249" t="s">
        <v>1</v>
      </c>
      <c r="N160" s="250" t="s">
        <v>44</v>
      </c>
      <c r="O160" s="90"/>
      <c r="P160" s="251">
        <f>O160*H160</f>
        <v>0</v>
      </c>
      <c r="Q160" s="251">
        <v>0.00348</v>
      </c>
      <c r="R160" s="251">
        <f>Q160*H160</f>
        <v>0.62104428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147</v>
      </c>
      <c r="AT160" s="253" t="s">
        <v>142</v>
      </c>
      <c r="AU160" s="253" t="s">
        <v>88</v>
      </c>
      <c r="AY160" s="16" t="s">
        <v>139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88</v>
      </c>
      <c r="BK160" s="254">
        <f>ROUND(I160*H160,0)</f>
        <v>0</v>
      </c>
      <c r="BL160" s="16" t="s">
        <v>147</v>
      </c>
      <c r="BM160" s="253" t="s">
        <v>205</v>
      </c>
    </row>
    <row r="161" spans="1:51" s="13" customFormat="1" ht="12">
      <c r="A161" s="13"/>
      <c r="B161" s="255"/>
      <c r="C161" s="256"/>
      <c r="D161" s="257" t="s">
        <v>149</v>
      </c>
      <c r="E161" s="258" t="s">
        <v>1</v>
      </c>
      <c r="F161" s="259" t="s">
        <v>186</v>
      </c>
      <c r="G161" s="256"/>
      <c r="H161" s="260">
        <v>173.533</v>
      </c>
      <c r="I161" s="261"/>
      <c r="J161" s="256"/>
      <c r="K161" s="256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149</v>
      </c>
      <c r="AU161" s="266" t="s">
        <v>88</v>
      </c>
      <c r="AV161" s="13" t="s">
        <v>88</v>
      </c>
      <c r="AW161" s="13" t="s">
        <v>33</v>
      </c>
      <c r="AX161" s="13" t="s">
        <v>78</v>
      </c>
      <c r="AY161" s="266" t="s">
        <v>139</v>
      </c>
    </row>
    <row r="162" spans="1:51" s="13" customFormat="1" ht="12">
      <c r="A162" s="13"/>
      <c r="B162" s="255"/>
      <c r="C162" s="256"/>
      <c r="D162" s="257" t="s">
        <v>149</v>
      </c>
      <c r="E162" s="258" t="s">
        <v>1</v>
      </c>
      <c r="F162" s="259" t="s">
        <v>187</v>
      </c>
      <c r="G162" s="256"/>
      <c r="H162" s="260">
        <v>4.928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149</v>
      </c>
      <c r="AU162" s="266" t="s">
        <v>88</v>
      </c>
      <c r="AV162" s="13" t="s">
        <v>88</v>
      </c>
      <c r="AW162" s="13" t="s">
        <v>33</v>
      </c>
      <c r="AX162" s="13" t="s">
        <v>78</v>
      </c>
      <c r="AY162" s="266" t="s">
        <v>139</v>
      </c>
    </row>
    <row r="163" spans="1:65" s="2" customFormat="1" ht="24" customHeight="1">
      <c r="A163" s="37"/>
      <c r="B163" s="38"/>
      <c r="C163" s="242" t="s">
        <v>206</v>
      </c>
      <c r="D163" s="242" t="s">
        <v>142</v>
      </c>
      <c r="E163" s="243" t="s">
        <v>207</v>
      </c>
      <c r="F163" s="244" t="s">
        <v>208</v>
      </c>
      <c r="G163" s="245" t="s">
        <v>160</v>
      </c>
      <c r="H163" s="246">
        <v>167.322</v>
      </c>
      <c r="I163" s="247"/>
      <c r="J163" s="248">
        <f>ROUND(I163*H163,0)</f>
        <v>0</v>
      </c>
      <c r="K163" s="244" t="s">
        <v>146</v>
      </c>
      <c r="L163" s="43"/>
      <c r="M163" s="249" t="s">
        <v>1</v>
      </c>
      <c r="N163" s="250" t="s">
        <v>44</v>
      </c>
      <c r="O163" s="90"/>
      <c r="P163" s="251">
        <f>O163*H163</f>
        <v>0</v>
      </c>
      <c r="Q163" s="251">
        <v>0.000263</v>
      </c>
      <c r="R163" s="251">
        <f>Q163*H163</f>
        <v>0.044005686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147</v>
      </c>
      <c r="AT163" s="253" t="s">
        <v>142</v>
      </c>
      <c r="AU163" s="253" t="s">
        <v>88</v>
      </c>
      <c r="AY163" s="16" t="s">
        <v>139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88</v>
      </c>
      <c r="BK163" s="254">
        <f>ROUND(I163*H163,0)</f>
        <v>0</v>
      </c>
      <c r="BL163" s="16" t="s">
        <v>147</v>
      </c>
      <c r="BM163" s="253" t="s">
        <v>209</v>
      </c>
    </row>
    <row r="164" spans="1:51" s="13" customFormat="1" ht="12">
      <c r="A164" s="13"/>
      <c r="B164" s="255"/>
      <c r="C164" s="256"/>
      <c r="D164" s="257" t="s">
        <v>149</v>
      </c>
      <c r="E164" s="258" t="s">
        <v>1</v>
      </c>
      <c r="F164" s="259" t="s">
        <v>210</v>
      </c>
      <c r="G164" s="256"/>
      <c r="H164" s="260">
        <v>160.38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149</v>
      </c>
      <c r="AU164" s="266" t="s">
        <v>88</v>
      </c>
      <c r="AV164" s="13" t="s">
        <v>88</v>
      </c>
      <c r="AW164" s="13" t="s">
        <v>33</v>
      </c>
      <c r="AX164" s="13" t="s">
        <v>78</v>
      </c>
      <c r="AY164" s="266" t="s">
        <v>139</v>
      </c>
    </row>
    <row r="165" spans="1:51" s="13" customFormat="1" ht="12">
      <c r="A165" s="13"/>
      <c r="B165" s="255"/>
      <c r="C165" s="256"/>
      <c r="D165" s="257" t="s">
        <v>149</v>
      </c>
      <c r="E165" s="258" t="s">
        <v>1</v>
      </c>
      <c r="F165" s="259" t="s">
        <v>211</v>
      </c>
      <c r="G165" s="256"/>
      <c r="H165" s="260">
        <v>6.942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149</v>
      </c>
      <c r="AU165" s="266" t="s">
        <v>88</v>
      </c>
      <c r="AV165" s="13" t="s">
        <v>88</v>
      </c>
      <c r="AW165" s="13" t="s">
        <v>33</v>
      </c>
      <c r="AX165" s="13" t="s">
        <v>78</v>
      </c>
      <c r="AY165" s="266" t="s">
        <v>139</v>
      </c>
    </row>
    <row r="166" spans="1:65" s="2" customFormat="1" ht="24" customHeight="1">
      <c r="A166" s="37"/>
      <c r="B166" s="38"/>
      <c r="C166" s="242" t="s">
        <v>212</v>
      </c>
      <c r="D166" s="242" t="s">
        <v>142</v>
      </c>
      <c r="E166" s="243" t="s">
        <v>213</v>
      </c>
      <c r="F166" s="244" t="s">
        <v>214</v>
      </c>
      <c r="G166" s="245" t="s">
        <v>160</v>
      </c>
      <c r="H166" s="246">
        <v>160.38</v>
      </c>
      <c r="I166" s="247"/>
      <c r="J166" s="248">
        <f>ROUND(I166*H166,0)</f>
        <v>0</v>
      </c>
      <c r="K166" s="244" t="s">
        <v>146</v>
      </c>
      <c r="L166" s="43"/>
      <c r="M166" s="249" t="s">
        <v>1</v>
      </c>
      <c r="N166" s="250" t="s">
        <v>44</v>
      </c>
      <c r="O166" s="90"/>
      <c r="P166" s="251">
        <f>O166*H166</f>
        <v>0</v>
      </c>
      <c r="Q166" s="251">
        <v>0.004384</v>
      </c>
      <c r="R166" s="251">
        <f>Q166*H166</f>
        <v>0.7031059199999999</v>
      </c>
      <c r="S166" s="251">
        <v>0</v>
      </c>
      <c r="T166" s="25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3" t="s">
        <v>147</v>
      </c>
      <c r="AT166" s="253" t="s">
        <v>142</v>
      </c>
      <c r="AU166" s="253" t="s">
        <v>88</v>
      </c>
      <c r="AY166" s="16" t="s">
        <v>139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6" t="s">
        <v>88</v>
      </c>
      <c r="BK166" s="254">
        <f>ROUND(I166*H166,0)</f>
        <v>0</v>
      </c>
      <c r="BL166" s="16" t="s">
        <v>147</v>
      </c>
      <c r="BM166" s="253" t="s">
        <v>215</v>
      </c>
    </row>
    <row r="167" spans="1:51" s="13" customFormat="1" ht="12">
      <c r="A167" s="13"/>
      <c r="B167" s="255"/>
      <c r="C167" s="256"/>
      <c r="D167" s="257" t="s">
        <v>149</v>
      </c>
      <c r="E167" s="258" t="s">
        <v>1</v>
      </c>
      <c r="F167" s="259" t="s">
        <v>210</v>
      </c>
      <c r="G167" s="256"/>
      <c r="H167" s="260">
        <v>160.38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149</v>
      </c>
      <c r="AU167" s="266" t="s">
        <v>88</v>
      </c>
      <c r="AV167" s="13" t="s">
        <v>88</v>
      </c>
      <c r="AW167" s="13" t="s">
        <v>33</v>
      </c>
      <c r="AX167" s="13" t="s">
        <v>78</v>
      </c>
      <c r="AY167" s="266" t="s">
        <v>139</v>
      </c>
    </row>
    <row r="168" spans="1:65" s="2" customFormat="1" ht="24" customHeight="1">
      <c r="A168" s="37"/>
      <c r="B168" s="38"/>
      <c r="C168" s="242" t="s">
        <v>9</v>
      </c>
      <c r="D168" s="242" t="s">
        <v>142</v>
      </c>
      <c r="E168" s="243" t="s">
        <v>216</v>
      </c>
      <c r="F168" s="244" t="s">
        <v>217</v>
      </c>
      <c r="G168" s="245" t="s">
        <v>160</v>
      </c>
      <c r="H168" s="246">
        <v>181.24</v>
      </c>
      <c r="I168" s="247"/>
      <c r="J168" s="248">
        <f>ROUND(I168*H168,0)</f>
        <v>0</v>
      </c>
      <c r="K168" s="244" t="s">
        <v>146</v>
      </c>
      <c r="L168" s="43"/>
      <c r="M168" s="249" t="s">
        <v>1</v>
      </c>
      <c r="N168" s="250" t="s">
        <v>44</v>
      </c>
      <c r="O168" s="90"/>
      <c r="P168" s="251">
        <f>O168*H168</f>
        <v>0</v>
      </c>
      <c r="Q168" s="251">
        <v>0.00827</v>
      </c>
      <c r="R168" s="251">
        <f>Q168*H168</f>
        <v>1.4988548</v>
      </c>
      <c r="S168" s="251">
        <v>0</v>
      </c>
      <c r="T168" s="25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3" t="s">
        <v>147</v>
      </c>
      <c r="AT168" s="253" t="s">
        <v>142</v>
      </c>
      <c r="AU168" s="253" t="s">
        <v>88</v>
      </c>
      <c r="AY168" s="16" t="s">
        <v>139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6" t="s">
        <v>88</v>
      </c>
      <c r="BK168" s="254">
        <f>ROUND(I168*H168,0)</f>
        <v>0</v>
      </c>
      <c r="BL168" s="16" t="s">
        <v>147</v>
      </c>
      <c r="BM168" s="253" t="s">
        <v>218</v>
      </c>
    </row>
    <row r="169" spans="1:51" s="13" customFormat="1" ht="12">
      <c r="A169" s="13"/>
      <c r="B169" s="255"/>
      <c r="C169" s="256"/>
      <c r="D169" s="257" t="s">
        <v>149</v>
      </c>
      <c r="E169" s="258" t="s">
        <v>1</v>
      </c>
      <c r="F169" s="259" t="s">
        <v>219</v>
      </c>
      <c r="G169" s="256"/>
      <c r="H169" s="260">
        <v>170.136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149</v>
      </c>
      <c r="AU169" s="266" t="s">
        <v>88</v>
      </c>
      <c r="AV169" s="13" t="s">
        <v>88</v>
      </c>
      <c r="AW169" s="13" t="s">
        <v>33</v>
      </c>
      <c r="AX169" s="13" t="s">
        <v>78</v>
      </c>
      <c r="AY169" s="266" t="s">
        <v>139</v>
      </c>
    </row>
    <row r="170" spans="1:51" s="13" customFormat="1" ht="12">
      <c r="A170" s="13"/>
      <c r="B170" s="255"/>
      <c r="C170" s="256"/>
      <c r="D170" s="257" t="s">
        <v>149</v>
      </c>
      <c r="E170" s="258" t="s">
        <v>1</v>
      </c>
      <c r="F170" s="259" t="s">
        <v>220</v>
      </c>
      <c r="G170" s="256"/>
      <c r="H170" s="260">
        <v>11.104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149</v>
      </c>
      <c r="AU170" s="266" t="s">
        <v>88</v>
      </c>
      <c r="AV170" s="13" t="s">
        <v>88</v>
      </c>
      <c r="AW170" s="13" t="s">
        <v>33</v>
      </c>
      <c r="AX170" s="13" t="s">
        <v>78</v>
      </c>
      <c r="AY170" s="266" t="s">
        <v>139</v>
      </c>
    </row>
    <row r="171" spans="1:65" s="2" customFormat="1" ht="16.5" customHeight="1">
      <c r="A171" s="37"/>
      <c r="B171" s="38"/>
      <c r="C171" s="267" t="s">
        <v>221</v>
      </c>
      <c r="D171" s="267" t="s">
        <v>189</v>
      </c>
      <c r="E171" s="268" t="s">
        <v>222</v>
      </c>
      <c r="F171" s="269" t="s">
        <v>223</v>
      </c>
      <c r="G171" s="270" t="s">
        <v>160</v>
      </c>
      <c r="H171" s="271">
        <v>178.643</v>
      </c>
      <c r="I171" s="272"/>
      <c r="J171" s="273">
        <f>ROUND(I171*H171,0)</f>
        <v>0</v>
      </c>
      <c r="K171" s="269" t="s">
        <v>146</v>
      </c>
      <c r="L171" s="274"/>
      <c r="M171" s="275" t="s">
        <v>1</v>
      </c>
      <c r="N171" s="276" t="s">
        <v>44</v>
      </c>
      <c r="O171" s="90"/>
      <c r="P171" s="251">
        <f>O171*H171</f>
        <v>0</v>
      </c>
      <c r="Q171" s="251">
        <v>0.00068</v>
      </c>
      <c r="R171" s="251">
        <f>Q171*H171</f>
        <v>0.12147724000000001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182</v>
      </c>
      <c r="AT171" s="253" t="s">
        <v>189</v>
      </c>
      <c r="AU171" s="253" t="s">
        <v>88</v>
      </c>
      <c r="AY171" s="16" t="s">
        <v>139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88</v>
      </c>
      <c r="BK171" s="254">
        <f>ROUND(I171*H171,0)</f>
        <v>0</v>
      </c>
      <c r="BL171" s="16" t="s">
        <v>147</v>
      </c>
      <c r="BM171" s="253" t="s">
        <v>224</v>
      </c>
    </row>
    <row r="172" spans="1:51" s="13" customFormat="1" ht="12">
      <c r="A172" s="13"/>
      <c r="B172" s="255"/>
      <c r="C172" s="256"/>
      <c r="D172" s="257" t="s">
        <v>149</v>
      </c>
      <c r="E172" s="258" t="s">
        <v>1</v>
      </c>
      <c r="F172" s="259" t="s">
        <v>225</v>
      </c>
      <c r="G172" s="256"/>
      <c r="H172" s="260">
        <v>178.643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149</v>
      </c>
      <c r="AU172" s="266" t="s">
        <v>88</v>
      </c>
      <c r="AV172" s="13" t="s">
        <v>88</v>
      </c>
      <c r="AW172" s="13" t="s">
        <v>33</v>
      </c>
      <c r="AX172" s="13" t="s">
        <v>78</v>
      </c>
      <c r="AY172" s="266" t="s">
        <v>139</v>
      </c>
    </row>
    <row r="173" spans="1:65" s="2" customFormat="1" ht="24" customHeight="1">
      <c r="A173" s="37"/>
      <c r="B173" s="38"/>
      <c r="C173" s="267" t="s">
        <v>226</v>
      </c>
      <c r="D173" s="267" t="s">
        <v>189</v>
      </c>
      <c r="E173" s="268" t="s">
        <v>227</v>
      </c>
      <c r="F173" s="269" t="s">
        <v>228</v>
      </c>
      <c r="G173" s="270" t="s">
        <v>160</v>
      </c>
      <c r="H173" s="271">
        <v>15.926</v>
      </c>
      <c r="I173" s="272"/>
      <c r="J173" s="273">
        <f>ROUND(I173*H173,0)</f>
        <v>0</v>
      </c>
      <c r="K173" s="269" t="s">
        <v>146</v>
      </c>
      <c r="L173" s="274"/>
      <c r="M173" s="275" t="s">
        <v>1</v>
      </c>
      <c r="N173" s="276" t="s">
        <v>44</v>
      </c>
      <c r="O173" s="90"/>
      <c r="P173" s="251">
        <f>O173*H173</f>
        <v>0</v>
      </c>
      <c r="Q173" s="251">
        <v>0.0012</v>
      </c>
      <c r="R173" s="251">
        <f>Q173*H173</f>
        <v>0.0191112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182</v>
      </c>
      <c r="AT173" s="253" t="s">
        <v>189</v>
      </c>
      <c r="AU173" s="253" t="s">
        <v>88</v>
      </c>
      <c r="AY173" s="16" t="s">
        <v>139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88</v>
      </c>
      <c r="BK173" s="254">
        <f>ROUND(I173*H173,0)</f>
        <v>0</v>
      </c>
      <c r="BL173" s="16" t="s">
        <v>147</v>
      </c>
      <c r="BM173" s="253" t="s">
        <v>229</v>
      </c>
    </row>
    <row r="174" spans="1:51" s="13" customFormat="1" ht="12">
      <c r="A174" s="13"/>
      <c r="B174" s="255"/>
      <c r="C174" s="256"/>
      <c r="D174" s="257" t="s">
        <v>149</v>
      </c>
      <c r="E174" s="258" t="s">
        <v>1</v>
      </c>
      <c r="F174" s="259" t="s">
        <v>230</v>
      </c>
      <c r="G174" s="256"/>
      <c r="H174" s="260">
        <v>15.926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149</v>
      </c>
      <c r="AU174" s="266" t="s">
        <v>88</v>
      </c>
      <c r="AV174" s="13" t="s">
        <v>88</v>
      </c>
      <c r="AW174" s="13" t="s">
        <v>33</v>
      </c>
      <c r="AX174" s="13" t="s">
        <v>78</v>
      </c>
      <c r="AY174" s="266" t="s">
        <v>139</v>
      </c>
    </row>
    <row r="175" spans="1:65" s="2" customFormat="1" ht="24" customHeight="1">
      <c r="A175" s="37"/>
      <c r="B175" s="38"/>
      <c r="C175" s="242" t="s">
        <v>231</v>
      </c>
      <c r="D175" s="242" t="s">
        <v>142</v>
      </c>
      <c r="E175" s="243" t="s">
        <v>232</v>
      </c>
      <c r="F175" s="244" t="s">
        <v>233</v>
      </c>
      <c r="G175" s="245" t="s">
        <v>160</v>
      </c>
      <c r="H175" s="246">
        <v>400.536</v>
      </c>
      <c r="I175" s="247"/>
      <c r="J175" s="248">
        <f>ROUND(I175*H175,0)</f>
        <v>0</v>
      </c>
      <c r="K175" s="244" t="s">
        <v>146</v>
      </c>
      <c r="L175" s="43"/>
      <c r="M175" s="249" t="s">
        <v>1</v>
      </c>
      <c r="N175" s="250" t="s">
        <v>44</v>
      </c>
      <c r="O175" s="90"/>
      <c r="P175" s="251">
        <f>O175*H175</f>
        <v>0</v>
      </c>
      <c r="Q175" s="251">
        <v>0.00835</v>
      </c>
      <c r="R175" s="251">
        <f>Q175*H175</f>
        <v>3.3444756</v>
      </c>
      <c r="S175" s="251">
        <v>0</v>
      </c>
      <c r="T175" s="25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3" t="s">
        <v>147</v>
      </c>
      <c r="AT175" s="253" t="s">
        <v>142</v>
      </c>
      <c r="AU175" s="253" t="s">
        <v>88</v>
      </c>
      <c r="AY175" s="16" t="s">
        <v>139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6" t="s">
        <v>88</v>
      </c>
      <c r="BK175" s="254">
        <f>ROUND(I175*H175,0)</f>
        <v>0</v>
      </c>
      <c r="BL175" s="16" t="s">
        <v>147</v>
      </c>
      <c r="BM175" s="253" t="s">
        <v>234</v>
      </c>
    </row>
    <row r="176" spans="1:51" s="13" customFormat="1" ht="12">
      <c r="A176" s="13"/>
      <c r="B176" s="255"/>
      <c r="C176" s="256"/>
      <c r="D176" s="257" t="s">
        <v>149</v>
      </c>
      <c r="E176" s="258" t="s">
        <v>1</v>
      </c>
      <c r="F176" s="259" t="s">
        <v>235</v>
      </c>
      <c r="G176" s="256"/>
      <c r="H176" s="260">
        <v>189.208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149</v>
      </c>
      <c r="AU176" s="266" t="s">
        <v>88</v>
      </c>
      <c r="AV176" s="13" t="s">
        <v>88</v>
      </c>
      <c r="AW176" s="13" t="s">
        <v>33</v>
      </c>
      <c r="AX176" s="13" t="s">
        <v>78</v>
      </c>
      <c r="AY176" s="266" t="s">
        <v>139</v>
      </c>
    </row>
    <row r="177" spans="1:51" s="13" customFormat="1" ht="12">
      <c r="A177" s="13"/>
      <c r="B177" s="255"/>
      <c r="C177" s="256"/>
      <c r="D177" s="257" t="s">
        <v>149</v>
      </c>
      <c r="E177" s="258" t="s">
        <v>1</v>
      </c>
      <c r="F177" s="259" t="s">
        <v>236</v>
      </c>
      <c r="G177" s="256"/>
      <c r="H177" s="260">
        <v>105.664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149</v>
      </c>
      <c r="AU177" s="266" t="s">
        <v>88</v>
      </c>
      <c r="AV177" s="13" t="s">
        <v>88</v>
      </c>
      <c r="AW177" s="13" t="s">
        <v>33</v>
      </c>
      <c r="AX177" s="13" t="s">
        <v>78</v>
      </c>
      <c r="AY177" s="266" t="s">
        <v>139</v>
      </c>
    </row>
    <row r="178" spans="1:51" s="13" customFormat="1" ht="12">
      <c r="A178" s="13"/>
      <c r="B178" s="255"/>
      <c r="C178" s="256"/>
      <c r="D178" s="257" t="s">
        <v>149</v>
      </c>
      <c r="E178" s="258" t="s">
        <v>1</v>
      </c>
      <c r="F178" s="259" t="s">
        <v>237</v>
      </c>
      <c r="G178" s="256"/>
      <c r="H178" s="260">
        <v>105.664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149</v>
      </c>
      <c r="AU178" s="266" t="s">
        <v>88</v>
      </c>
      <c r="AV178" s="13" t="s">
        <v>88</v>
      </c>
      <c r="AW178" s="13" t="s">
        <v>33</v>
      </c>
      <c r="AX178" s="13" t="s">
        <v>78</v>
      </c>
      <c r="AY178" s="266" t="s">
        <v>139</v>
      </c>
    </row>
    <row r="179" spans="1:65" s="2" customFormat="1" ht="16.5" customHeight="1">
      <c r="A179" s="37"/>
      <c r="B179" s="38"/>
      <c r="C179" s="267" t="s">
        <v>238</v>
      </c>
      <c r="D179" s="267" t="s">
        <v>189</v>
      </c>
      <c r="E179" s="268" t="s">
        <v>239</v>
      </c>
      <c r="F179" s="269" t="s">
        <v>240</v>
      </c>
      <c r="G179" s="270" t="s">
        <v>160</v>
      </c>
      <c r="H179" s="271">
        <v>309.615</v>
      </c>
      <c r="I179" s="272"/>
      <c r="J179" s="273">
        <f>ROUND(I179*H179,0)</f>
        <v>0</v>
      </c>
      <c r="K179" s="269" t="s">
        <v>146</v>
      </c>
      <c r="L179" s="274"/>
      <c r="M179" s="275" t="s">
        <v>1</v>
      </c>
      <c r="N179" s="276" t="s">
        <v>44</v>
      </c>
      <c r="O179" s="90"/>
      <c r="P179" s="251">
        <f>O179*H179</f>
        <v>0</v>
      </c>
      <c r="Q179" s="251">
        <v>0.0018</v>
      </c>
      <c r="R179" s="251">
        <f>Q179*H179</f>
        <v>0.557307</v>
      </c>
      <c r="S179" s="251">
        <v>0</v>
      </c>
      <c r="T179" s="25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3" t="s">
        <v>182</v>
      </c>
      <c r="AT179" s="253" t="s">
        <v>189</v>
      </c>
      <c r="AU179" s="253" t="s">
        <v>88</v>
      </c>
      <c r="AY179" s="16" t="s">
        <v>139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6" t="s">
        <v>88</v>
      </c>
      <c r="BK179" s="254">
        <f>ROUND(I179*H179,0)</f>
        <v>0</v>
      </c>
      <c r="BL179" s="16" t="s">
        <v>147</v>
      </c>
      <c r="BM179" s="253" t="s">
        <v>241</v>
      </c>
    </row>
    <row r="180" spans="1:51" s="13" customFormat="1" ht="12">
      <c r="A180" s="13"/>
      <c r="B180" s="255"/>
      <c r="C180" s="256"/>
      <c r="D180" s="257" t="s">
        <v>149</v>
      </c>
      <c r="E180" s="258" t="s">
        <v>1</v>
      </c>
      <c r="F180" s="259" t="s">
        <v>242</v>
      </c>
      <c r="G180" s="256"/>
      <c r="H180" s="260">
        <v>198.668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149</v>
      </c>
      <c r="AU180" s="266" t="s">
        <v>88</v>
      </c>
      <c r="AV180" s="13" t="s">
        <v>88</v>
      </c>
      <c r="AW180" s="13" t="s">
        <v>33</v>
      </c>
      <c r="AX180" s="13" t="s">
        <v>78</v>
      </c>
      <c r="AY180" s="266" t="s">
        <v>139</v>
      </c>
    </row>
    <row r="181" spans="1:51" s="13" customFormat="1" ht="12">
      <c r="A181" s="13"/>
      <c r="B181" s="255"/>
      <c r="C181" s="256"/>
      <c r="D181" s="257" t="s">
        <v>149</v>
      </c>
      <c r="E181" s="258" t="s">
        <v>1</v>
      </c>
      <c r="F181" s="259" t="s">
        <v>243</v>
      </c>
      <c r="G181" s="256"/>
      <c r="H181" s="260">
        <v>110.947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149</v>
      </c>
      <c r="AU181" s="266" t="s">
        <v>88</v>
      </c>
      <c r="AV181" s="13" t="s">
        <v>88</v>
      </c>
      <c r="AW181" s="13" t="s">
        <v>33</v>
      </c>
      <c r="AX181" s="13" t="s">
        <v>78</v>
      </c>
      <c r="AY181" s="266" t="s">
        <v>139</v>
      </c>
    </row>
    <row r="182" spans="1:65" s="2" customFormat="1" ht="16.5" customHeight="1">
      <c r="A182" s="37"/>
      <c r="B182" s="38"/>
      <c r="C182" s="267" t="s">
        <v>244</v>
      </c>
      <c r="D182" s="267" t="s">
        <v>189</v>
      </c>
      <c r="E182" s="268" t="s">
        <v>245</v>
      </c>
      <c r="F182" s="269" t="s">
        <v>246</v>
      </c>
      <c r="G182" s="270" t="s">
        <v>160</v>
      </c>
      <c r="H182" s="271">
        <v>106.68</v>
      </c>
      <c r="I182" s="272"/>
      <c r="J182" s="273">
        <f>ROUND(I182*H182,0)</f>
        <v>0</v>
      </c>
      <c r="K182" s="269" t="s">
        <v>146</v>
      </c>
      <c r="L182" s="274"/>
      <c r="M182" s="275" t="s">
        <v>1</v>
      </c>
      <c r="N182" s="276" t="s">
        <v>44</v>
      </c>
      <c r="O182" s="90"/>
      <c r="P182" s="251">
        <f>O182*H182</f>
        <v>0</v>
      </c>
      <c r="Q182" s="251">
        <v>0.0012</v>
      </c>
      <c r="R182" s="251">
        <f>Q182*H182</f>
        <v>0.128016</v>
      </c>
      <c r="S182" s="251">
        <v>0</v>
      </c>
      <c r="T182" s="25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3" t="s">
        <v>182</v>
      </c>
      <c r="AT182" s="253" t="s">
        <v>189</v>
      </c>
      <c r="AU182" s="253" t="s">
        <v>88</v>
      </c>
      <c r="AY182" s="16" t="s">
        <v>139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6" t="s">
        <v>88</v>
      </c>
      <c r="BK182" s="254">
        <f>ROUND(I182*H182,0)</f>
        <v>0</v>
      </c>
      <c r="BL182" s="16" t="s">
        <v>147</v>
      </c>
      <c r="BM182" s="253" t="s">
        <v>247</v>
      </c>
    </row>
    <row r="183" spans="1:51" s="13" customFormat="1" ht="12">
      <c r="A183" s="13"/>
      <c r="B183" s="255"/>
      <c r="C183" s="256"/>
      <c r="D183" s="257" t="s">
        <v>149</v>
      </c>
      <c r="E183" s="258" t="s">
        <v>1</v>
      </c>
      <c r="F183" s="259" t="s">
        <v>248</v>
      </c>
      <c r="G183" s="256"/>
      <c r="H183" s="260">
        <v>106.68</v>
      </c>
      <c r="I183" s="261"/>
      <c r="J183" s="256"/>
      <c r="K183" s="256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149</v>
      </c>
      <c r="AU183" s="266" t="s">
        <v>88</v>
      </c>
      <c r="AV183" s="13" t="s">
        <v>88</v>
      </c>
      <c r="AW183" s="13" t="s">
        <v>33</v>
      </c>
      <c r="AX183" s="13" t="s">
        <v>78</v>
      </c>
      <c r="AY183" s="266" t="s">
        <v>139</v>
      </c>
    </row>
    <row r="184" spans="1:65" s="2" customFormat="1" ht="24" customHeight="1">
      <c r="A184" s="37"/>
      <c r="B184" s="38"/>
      <c r="C184" s="267" t="s">
        <v>7</v>
      </c>
      <c r="D184" s="267" t="s">
        <v>189</v>
      </c>
      <c r="E184" s="268" t="s">
        <v>249</v>
      </c>
      <c r="F184" s="269" t="s">
        <v>250</v>
      </c>
      <c r="G184" s="270" t="s">
        <v>160</v>
      </c>
      <c r="H184" s="271">
        <v>4.267</v>
      </c>
      <c r="I184" s="272"/>
      <c r="J184" s="273">
        <f>ROUND(I184*H184,0)</f>
        <v>0</v>
      </c>
      <c r="K184" s="269" t="s">
        <v>146</v>
      </c>
      <c r="L184" s="274"/>
      <c r="M184" s="275" t="s">
        <v>1</v>
      </c>
      <c r="N184" s="276" t="s">
        <v>44</v>
      </c>
      <c r="O184" s="90"/>
      <c r="P184" s="251">
        <f>O184*H184</f>
        <v>0</v>
      </c>
      <c r="Q184" s="251">
        <v>0.0018</v>
      </c>
      <c r="R184" s="251">
        <f>Q184*H184</f>
        <v>0.0076806</v>
      </c>
      <c r="S184" s="251">
        <v>0</v>
      </c>
      <c r="T184" s="25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3" t="s">
        <v>182</v>
      </c>
      <c r="AT184" s="253" t="s">
        <v>189</v>
      </c>
      <c r="AU184" s="253" t="s">
        <v>88</v>
      </c>
      <c r="AY184" s="16" t="s">
        <v>139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6" t="s">
        <v>88</v>
      </c>
      <c r="BK184" s="254">
        <f>ROUND(I184*H184,0)</f>
        <v>0</v>
      </c>
      <c r="BL184" s="16" t="s">
        <v>147</v>
      </c>
      <c r="BM184" s="253" t="s">
        <v>251</v>
      </c>
    </row>
    <row r="185" spans="1:51" s="13" customFormat="1" ht="12">
      <c r="A185" s="13"/>
      <c r="B185" s="255"/>
      <c r="C185" s="256"/>
      <c r="D185" s="257" t="s">
        <v>149</v>
      </c>
      <c r="E185" s="258" t="s">
        <v>1</v>
      </c>
      <c r="F185" s="259" t="s">
        <v>252</v>
      </c>
      <c r="G185" s="256"/>
      <c r="H185" s="260">
        <v>4.267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149</v>
      </c>
      <c r="AU185" s="266" t="s">
        <v>88</v>
      </c>
      <c r="AV185" s="13" t="s">
        <v>88</v>
      </c>
      <c r="AW185" s="13" t="s">
        <v>33</v>
      </c>
      <c r="AX185" s="13" t="s">
        <v>78</v>
      </c>
      <c r="AY185" s="266" t="s">
        <v>139</v>
      </c>
    </row>
    <row r="186" spans="1:65" s="2" customFormat="1" ht="24" customHeight="1">
      <c r="A186" s="37"/>
      <c r="B186" s="38"/>
      <c r="C186" s="242" t="s">
        <v>253</v>
      </c>
      <c r="D186" s="242" t="s">
        <v>142</v>
      </c>
      <c r="E186" s="243" t="s">
        <v>254</v>
      </c>
      <c r="F186" s="244" t="s">
        <v>255</v>
      </c>
      <c r="G186" s="245" t="s">
        <v>160</v>
      </c>
      <c r="H186" s="246">
        <v>1176.414</v>
      </c>
      <c r="I186" s="247"/>
      <c r="J186" s="248">
        <f>ROUND(I186*H186,0)</f>
        <v>0</v>
      </c>
      <c r="K186" s="244" t="s">
        <v>146</v>
      </c>
      <c r="L186" s="43"/>
      <c r="M186" s="249" t="s">
        <v>1</v>
      </c>
      <c r="N186" s="250" t="s">
        <v>44</v>
      </c>
      <c r="O186" s="90"/>
      <c r="P186" s="251">
        <f>O186*H186</f>
        <v>0</v>
      </c>
      <c r="Q186" s="251">
        <v>0.0086</v>
      </c>
      <c r="R186" s="251">
        <f>Q186*H186</f>
        <v>10.1171604</v>
      </c>
      <c r="S186" s="251">
        <v>0</v>
      </c>
      <c r="T186" s="25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3" t="s">
        <v>147</v>
      </c>
      <c r="AT186" s="253" t="s">
        <v>142</v>
      </c>
      <c r="AU186" s="253" t="s">
        <v>88</v>
      </c>
      <c r="AY186" s="16" t="s">
        <v>139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6" t="s">
        <v>88</v>
      </c>
      <c r="BK186" s="254">
        <f>ROUND(I186*H186,0)</f>
        <v>0</v>
      </c>
      <c r="BL186" s="16" t="s">
        <v>147</v>
      </c>
      <c r="BM186" s="253" t="s">
        <v>256</v>
      </c>
    </row>
    <row r="187" spans="1:51" s="13" customFormat="1" ht="12">
      <c r="A187" s="13"/>
      <c r="B187" s="255"/>
      <c r="C187" s="256"/>
      <c r="D187" s="257" t="s">
        <v>149</v>
      </c>
      <c r="E187" s="258" t="s">
        <v>1</v>
      </c>
      <c r="F187" s="259" t="s">
        <v>257</v>
      </c>
      <c r="G187" s="256"/>
      <c r="H187" s="260">
        <v>1992.482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149</v>
      </c>
      <c r="AU187" s="266" t="s">
        <v>88</v>
      </c>
      <c r="AV187" s="13" t="s">
        <v>88</v>
      </c>
      <c r="AW187" s="13" t="s">
        <v>33</v>
      </c>
      <c r="AX187" s="13" t="s">
        <v>78</v>
      </c>
      <c r="AY187" s="266" t="s">
        <v>139</v>
      </c>
    </row>
    <row r="188" spans="1:51" s="13" customFormat="1" ht="12">
      <c r="A188" s="13"/>
      <c r="B188" s="255"/>
      <c r="C188" s="256"/>
      <c r="D188" s="257" t="s">
        <v>149</v>
      </c>
      <c r="E188" s="258" t="s">
        <v>1</v>
      </c>
      <c r="F188" s="259" t="s">
        <v>258</v>
      </c>
      <c r="G188" s="256"/>
      <c r="H188" s="260">
        <v>-355.264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149</v>
      </c>
      <c r="AU188" s="266" t="s">
        <v>88</v>
      </c>
      <c r="AV188" s="13" t="s">
        <v>88</v>
      </c>
      <c r="AW188" s="13" t="s">
        <v>33</v>
      </c>
      <c r="AX188" s="13" t="s">
        <v>78</v>
      </c>
      <c r="AY188" s="266" t="s">
        <v>139</v>
      </c>
    </row>
    <row r="189" spans="1:51" s="13" customFormat="1" ht="12">
      <c r="A189" s="13"/>
      <c r="B189" s="255"/>
      <c r="C189" s="256"/>
      <c r="D189" s="257" t="s">
        <v>149</v>
      </c>
      <c r="E189" s="258" t="s">
        <v>1</v>
      </c>
      <c r="F189" s="259" t="s">
        <v>259</v>
      </c>
      <c r="G189" s="256"/>
      <c r="H189" s="260">
        <v>-337.32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149</v>
      </c>
      <c r="AU189" s="266" t="s">
        <v>88</v>
      </c>
      <c r="AV189" s="13" t="s">
        <v>88</v>
      </c>
      <c r="AW189" s="13" t="s">
        <v>33</v>
      </c>
      <c r="AX189" s="13" t="s">
        <v>78</v>
      </c>
      <c r="AY189" s="266" t="s">
        <v>139</v>
      </c>
    </row>
    <row r="190" spans="1:51" s="13" customFormat="1" ht="12">
      <c r="A190" s="13"/>
      <c r="B190" s="255"/>
      <c r="C190" s="256"/>
      <c r="D190" s="257" t="s">
        <v>149</v>
      </c>
      <c r="E190" s="258" t="s">
        <v>1</v>
      </c>
      <c r="F190" s="259" t="s">
        <v>260</v>
      </c>
      <c r="G190" s="256"/>
      <c r="H190" s="260">
        <v>-123.484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149</v>
      </c>
      <c r="AU190" s="266" t="s">
        <v>88</v>
      </c>
      <c r="AV190" s="13" t="s">
        <v>88</v>
      </c>
      <c r="AW190" s="13" t="s">
        <v>33</v>
      </c>
      <c r="AX190" s="13" t="s">
        <v>78</v>
      </c>
      <c r="AY190" s="266" t="s">
        <v>139</v>
      </c>
    </row>
    <row r="191" spans="1:65" s="2" customFormat="1" ht="16.5" customHeight="1">
      <c r="A191" s="37"/>
      <c r="B191" s="38"/>
      <c r="C191" s="267" t="s">
        <v>261</v>
      </c>
      <c r="D191" s="267" t="s">
        <v>189</v>
      </c>
      <c r="E191" s="268" t="s">
        <v>262</v>
      </c>
      <c r="F191" s="269" t="s">
        <v>263</v>
      </c>
      <c r="G191" s="270" t="s">
        <v>160</v>
      </c>
      <c r="H191" s="271">
        <v>1235.235</v>
      </c>
      <c r="I191" s="272"/>
      <c r="J191" s="273">
        <f>ROUND(I191*H191,0)</f>
        <v>0</v>
      </c>
      <c r="K191" s="269" t="s">
        <v>146</v>
      </c>
      <c r="L191" s="274"/>
      <c r="M191" s="275" t="s">
        <v>1</v>
      </c>
      <c r="N191" s="276" t="s">
        <v>44</v>
      </c>
      <c r="O191" s="90"/>
      <c r="P191" s="251">
        <f>O191*H191</f>
        <v>0</v>
      </c>
      <c r="Q191" s="251">
        <v>0.00238</v>
      </c>
      <c r="R191" s="251">
        <f>Q191*H191</f>
        <v>2.9398593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182</v>
      </c>
      <c r="AT191" s="253" t="s">
        <v>189</v>
      </c>
      <c r="AU191" s="253" t="s">
        <v>88</v>
      </c>
      <c r="AY191" s="16" t="s">
        <v>139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88</v>
      </c>
      <c r="BK191" s="254">
        <f>ROUND(I191*H191,0)</f>
        <v>0</v>
      </c>
      <c r="BL191" s="16" t="s">
        <v>147</v>
      </c>
      <c r="BM191" s="253" t="s">
        <v>264</v>
      </c>
    </row>
    <row r="192" spans="1:51" s="13" customFormat="1" ht="12">
      <c r="A192" s="13"/>
      <c r="B192" s="255"/>
      <c r="C192" s="256"/>
      <c r="D192" s="257" t="s">
        <v>149</v>
      </c>
      <c r="E192" s="258" t="s">
        <v>1</v>
      </c>
      <c r="F192" s="259" t="s">
        <v>265</v>
      </c>
      <c r="G192" s="256"/>
      <c r="H192" s="260">
        <v>1235.235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149</v>
      </c>
      <c r="AU192" s="266" t="s">
        <v>88</v>
      </c>
      <c r="AV192" s="13" t="s">
        <v>88</v>
      </c>
      <c r="AW192" s="13" t="s">
        <v>33</v>
      </c>
      <c r="AX192" s="13" t="s">
        <v>78</v>
      </c>
      <c r="AY192" s="266" t="s">
        <v>139</v>
      </c>
    </row>
    <row r="193" spans="1:65" s="2" customFormat="1" ht="24" customHeight="1">
      <c r="A193" s="37"/>
      <c r="B193" s="38"/>
      <c r="C193" s="242" t="s">
        <v>266</v>
      </c>
      <c r="D193" s="242" t="s">
        <v>142</v>
      </c>
      <c r="E193" s="243" t="s">
        <v>267</v>
      </c>
      <c r="F193" s="244" t="s">
        <v>268</v>
      </c>
      <c r="G193" s="245" t="s">
        <v>153</v>
      </c>
      <c r="H193" s="246">
        <v>76.8</v>
      </c>
      <c r="I193" s="247"/>
      <c r="J193" s="248">
        <f>ROUND(I193*H193,0)</f>
        <v>0</v>
      </c>
      <c r="K193" s="244" t="s">
        <v>146</v>
      </c>
      <c r="L193" s="43"/>
      <c r="M193" s="249" t="s">
        <v>1</v>
      </c>
      <c r="N193" s="250" t="s">
        <v>44</v>
      </c>
      <c r="O193" s="90"/>
      <c r="P193" s="251">
        <f>O193*H193</f>
        <v>0</v>
      </c>
      <c r="Q193" s="251">
        <v>0.00176</v>
      </c>
      <c r="R193" s="251">
        <f>Q193*H193</f>
        <v>0.135168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147</v>
      </c>
      <c r="AT193" s="253" t="s">
        <v>142</v>
      </c>
      <c r="AU193" s="253" t="s">
        <v>88</v>
      </c>
      <c r="AY193" s="16" t="s">
        <v>139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88</v>
      </c>
      <c r="BK193" s="254">
        <f>ROUND(I193*H193,0)</f>
        <v>0</v>
      </c>
      <c r="BL193" s="16" t="s">
        <v>147</v>
      </c>
      <c r="BM193" s="253" t="s">
        <v>269</v>
      </c>
    </row>
    <row r="194" spans="1:51" s="13" customFormat="1" ht="12">
      <c r="A194" s="13"/>
      <c r="B194" s="255"/>
      <c r="C194" s="256"/>
      <c r="D194" s="257" t="s">
        <v>149</v>
      </c>
      <c r="E194" s="258" t="s">
        <v>1</v>
      </c>
      <c r="F194" s="259" t="s">
        <v>270</v>
      </c>
      <c r="G194" s="256"/>
      <c r="H194" s="260">
        <v>76.8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149</v>
      </c>
      <c r="AU194" s="266" t="s">
        <v>88</v>
      </c>
      <c r="AV194" s="13" t="s">
        <v>88</v>
      </c>
      <c r="AW194" s="13" t="s">
        <v>33</v>
      </c>
      <c r="AX194" s="13" t="s">
        <v>78</v>
      </c>
      <c r="AY194" s="266" t="s">
        <v>139</v>
      </c>
    </row>
    <row r="195" spans="1:65" s="2" customFormat="1" ht="24" customHeight="1">
      <c r="A195" s="37"/>
      <c r="B195" s="38"/>
      <c r="C195" s="242" t="s">
        <v>271</v>
      </c>
      <c r="D195" s="242" t="s">
        <v>142</v>
      </c>
      <c r="E195" s="243" t="s">
        <v>272</v>
      </c>
      <c r="F195" s="244" t="s">
        <v>273</v>
      </c>
      <c r="G195" s="245" t="s">
        <v>153</v>
      </c>
      <c r="H195" s="246">
        <v>211.2</v>
      </c>
      <c r="I195" s="247"/>
      <c r="J195" s="248">
        <f>ROUND(I195*H195,0)</f>
        <v>0</v>
      </c>
      <c r="K195" s="244" t="s">
        <v>146</v>
      </c>
      <c r="L195" s="43"/>
      <c r="M195" s="249" t="s">
        <v>1</v>
      </c>
      <c r="N195" s="250" t="s">
        <v>44</v>
      </c>
      <c r="O195" s="90"/>
      <c r="P195" s="251">
        <f>O195*H195</f>
        <v>0</v>
      </c>
      <c r="Q195" s="251">
        <v>0.00339</v>
      </c>
      <c r="R195" s="251">
        <f>Q195*H195</f>
        <v>0.7159679999999999</v>
      </c>
      <c r="S195" s="251">
        <v>0</v>
      </c>
      <c r="T195" s="25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3" t="s">
        <v>147</v>
      </c>
      <c r="AT195" s="253" t="s">
        <v>142</v>
      </c>
      <c r="AU195" s="253" t="s">
        <v>88</v>
      </c>
      <c r="AY195" s="16" t="s">
        <v>139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6" t="s">
        <v>88</v>
      </c>
      <c r="BK195" s="254">
        <f>ROUND(I195*H195,0)</f>
        <v>0</v>
      </c>
      <c r="BL195" s="16" t="s">
        <v>147</v>
      </c>
      <c r="BM195" s="253" t="s">
        <v>274</v>
      </c>
    </row>
    <row r="196" spans="1:51" s="13" customFormat="1" ht="12">
      <c r="A196" s="13"/>
      <c r="B196" s="255"/>
      <c r="C196" s="256"/>
      <c r="D196" s="257" t="s">
        <v>149</v>
      </c>
      <c r="E196" s="258" t="s">
        <v>1</v>
      </c>
      <c r="F196" s="259" t="s">
        <v>275</v>
      </c>
      <c r="G196" s="256"/>
      <c r="H196" s="260">
        <v>211.2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149</v>
      </c>
      <c r="AU196" s="266" t="s">
        <v>88</v>
      </c>
      <c r="AV196" s="13" t="s">
        <v>88</v>
      </c>
      <c r="AW196" s="13" t="s">
        <v>33</v>
      </c>
      <c r="AX196" s="13" t="s">
        <v>78</v>
      </c>
      <c r="AY196" s="266" t="s">
        <v>139</v>
      </c>
    </row>
    <row r="197" spans="1:65" s="2" customFormat="1" ht="24" customHeight="1">
      <c r="A197" s="37"/>
      <c r="B197" s="38"/>
      <c r="C197" s="267" t="s">
        <v>276</v>
      </c>
      <c r="D197" s="267" t="s">
        <v>189</v>
      </c>
      <c r="E197" s="268" t="s">
        <v>277</v>
      </c>
      <c r="F197" s="269" t="s">
        <v>278</v>
      </c>
      <c r="G197" s="270" t="s">
        <v>160</v>
      </c>
      <c r="H197" s="271">
        <v>76.205</v>
      </c>
      <c r="I197" s="272"/>
      <c r="J197" s="273">
        <f>ROUND(I197*H197,0)</f>
        <v>0</v>
      </c>
      <c r="K197" s="269" t="s">
        <v>146</v>
      </c>
      <c r="L197" s="274"/>
      <c r="M197" s="275" t="s">
        <v>1</v>
      </c>
      <c r="N197" s="276" t="s">
        <v>44</v>
      </c>
      <c r="O197" s="90"/>
      <c r="P197" s="251">
        <f>O197*H197</f>
        <v>0</v>
      </c>
      <c r="Q197" s="251">
        <v>0.0009</v>
      </c>
      <c r="R197" s="251">
        <f>Q197*H197</f>
        <v>0.06858449999999999</v>
      </c>
      <c r="S197" s="251">
        <v>0</v>
      </c>
      <c r="T197" s="25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3" t="s">
        <v>182</v>
      </c>
      <c r="AT197" s="253" t="s">
        <v>189</v>
      </c>
      <c r="AU197" s="253" t="s">
        <v>88</v>
      </c>
      <c r="AY197" s="16" t="s">
        <v>139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6" t="s">
        <v>88</v>
      </c>
      <c r="BK197" s="254">
        <f>ROUND(I197*H197,0)</f>
        <v>0</v>
      </c>
      <c r="BL197" s="16" t="s">
        <v>147</v>
      </c>
      <c r="BM197" s="253" t="s">
        <v>279</v>
      </c>
    </row>
    <row r="198" spans="1:51" s="13" customFormat="1" ht="12">
      <c r="A198" s="13"/>
      <c r="B198" s="255"/>
      <c r="C198" s="256"/>
      <c r="D198" s="257" t="s">
        <v>149</v>
      </c>
      <c r="E198" s="258" t="s">
        <v>1</v>
      </c>
      <c r="F198" s="259" t="s">
        <v>280</v>
      </c>
      <c r="G198" s="256"/>
      <c r="H198" s="260">
        <v>76.205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149</v>
      </c>
      <c r="AU198" s="266" t="s">
        <v>88</v>
      </c>
      <c r="AV198" s="13" t="s">
        <v>88</v>
      </c>
      <c r="AW198" s="13" t="s">
        <v>33</v>
      </c>
      <c r="AX198" s="13" t="s">
        <v>78</v>
      </c>
      <c r="AY198" s="266" t="s">
        <v>139</v>
      </c>
    </row>
    <row r="199" spans="1:65" s="2" customFormat="1" ht="24" customHeight="1">
      <c r="A199" s="37"/>
      <c r="B199" s="38"/>
      <c r="C199" s="242" t="s">
        <v>281</v>
      </c>
      <c r="D199" s="242" t="s">
        <v>142</v>
      </c>
      <c r="E199" s="243" t="s">
        <v>282</v>
      </c>
      <c r="F199" s="244" t="s">
        <v>283</v>
      </c>
      <c r="G199" s="245" t="s">
        <v>160</v>
      </c>
      <c r="H199" s="246">
        <v>123.484</v>
      </c>
      <c r="I199" s="247"/>
      <c r="J199" s="248">
        <f>ROUND(I199*H199,0)</f>
        <v>0</v>
      </c>
      <c r="K199" s="244" t="s">
        <v>146</v>
      </c>
      <c r="L199" s="43"/>
      <c r="M199" s="249" t="s">
        <v>1</v>
      </c>
      <c r="N199" s="250" t="s">
        <v>44</v>
      </c>
      <c r="O199" s="90"/>
      <c r="P199" s="251">
        <f>O199*H199</f>
        <v>0</v>
      </c>
      <c r="Q199" s="251">
        <v>0.0096</v>
      </c>
      <c r="R199" s="251">
        <f>Q199*H199</f>
        <v>1.1854463999999998</v>
      </c>
      <c r="S199" s="251">
        <v>0</v>
      </c>
      <c r="T199" s="25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3" t="s">
        <v>147</v>
      </c>
      <c r="AT199" s="253" t="s">
        <v>142</v>
      </c>
      <c r="AU199" s="253" t="s">
        <v>88</v>
      </c>
      <c r="AY199" s="16" t="s">
        <v>139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6" t="s">
        <v>88</v>
      </c>
      <c r="BK199" s="254">
        <f>ROUND(I199*H199,0)</f>
        <v>0</v>
      </c>
      <c r="BL199" s="16" t="s">
        <v>147</v>
      </c>
      <c r="BM199" s="253" t="s">
        <v>284</v>
      </c>
    </row>
    <row r="200" spans="1:51" s="13" customFormat="1" ht="12">
      <c r="A200" s="13"/>
      <c r="B200" s="255"/>
      <c r="C200" s="256"/>
      <c r="D200" s="257" t="s">
        <v>149</v>
      </c>
      <c r="E200" s="258" t="s">
        <v>1</v>
      </c>
      <c r="F200" s="259" t="s">
        <v>285</v>
      </c>
      <c r="G200" s="256"/>
      <c r="H200" s="260">
        <v>123.484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149</v>
      </c>
      <c r="AU200" s="266" t="s">
        <v>88</v>
      </c>
      <c r="AV200" s="13" t="s">
        <v>88</v>
      </c>
      <c r="AW200" s="13" t="s">
        <v>33</v>
      </c>
      <c r="AX200" s="13" t="s">
        <v>78</v>
      </c>
      <c r="AY200" s="266" t="s">
        <v>139</v>
      </c>
    </row>
    <row r="201" spans="1:65" s="2" customFormat="1" ht="24" customHeight="1">
      <c r="A201" s="37"/>
      <c r="B201" s="38"/>
      <c r="C201" s="267" t="s">
        <v>286</v>
      </c>
      <c r="D201" s="267" t="s">
        <v>189</v>
      </c>
      <c r="E201" s="268" t="s">
        <v>287</v>
      </c>
      <c r="F201" s="269" t="s">
        <v>288</v>
      </c>
      <c r="G201" s="270" t="s">
        <v>160</v>
      </c>
      <c r="H201" s="271">
        <v>129.658</v>
      </c>
      <c r="I201" s="272"/>
      <c r="J201" s="273">
        <f>ROUND(I201*H201,0)</f>
        <v>0</v>
      </c>
      <c r="K201" s="269" t="s">
        <v>146</v>
      </c>
      <c r="L201" s="274"/>
      <c r="M201" s="275" t="s">
        <v>1</v>
      </c>
      <c r="N201" s="276" t="s">
        <v>44</v>
      </c>
      <c r="O201" s="90"/>
      <c r="P201" s="251">
        <f>O201*H201</f>
        <v>0</v>
      </c>
      <c r="Q201" s="251">
        <v>0.0165</v>
      </c>
      <c r="R201" s="251">
        <f>Q201*H201</f>
        <v>2.139357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182</v>
      </c>
      <c r="AT201" s="253" t="s">
        <v>189</v>
      </c>
      <c r="AU201" s="253" t="s">
        <v>88</v>
      </c>
      <c r="AY201" s="16" t="s">
        <v>139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88</v>
      </c>
      <c r="BK201" s="254">
        <f>ROUND(I201*H201,0)</f>
        <v>0</v>
      </c>
      <c r="BL201" s="16" t="s">
        <v>147</v>
      </c>
      <c r="BM201" s="253" t="s">
        <v>289</v>
      </c>
    </row>
    <row r="202" spans="1:51" s="13" customFormat="1" ht="12">
      <c r="A202" s="13"/>
      <c r="B202" s="255"/>
      <c r="C202" s="256"/>
      <c r="D202" s="257" t="s">
        <v>149</v>
      </c>
      <c r="E202" s="258" t="s">
        <v>1</v>
      </c>
      <c r="F202" s="259" t="s">
        <v>290</v>
      </c>
      <c r="G202" s="256"/>
      <c r="H202" s="260">
        <v>129.658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149</v>
      </c>
      <c r="AU202" s="266" t="s">
        <v>88</v>
      </c>
      <c r="AV202" s="13" t="s">
        <v>88</v>
      </c>
      <c r="AW202" s="13" t="s">
        <v>33</v>
      </c>
      <c r="AX202" s="13" t="s">
        <v>78</v>
      </c>
      <c r="AY202" s="266" t="s">
        <v>139</v>
      </c>
    </row>
    <row r="203" spans="1:65" s="2" customFormat="1" ht="24" customHeight="1">
      <c r="A203" s="37"/>
      <c r="B203" s="38"/>
      <c r="C203" s="242" t="s">
        <v>291</v>
      </c>
      <c r="D203" s="242" t="s">
        <v>142</v>
      </c>
      <c r="E203" s="243" t="s">
        <v>292</v>
      </c>
      <c r="F203" s="244" t="s">
        <v>293</v>
      </c>
      <c r="G203" s="245" t="s">
        <v>153</v>
      </c>
      <c r="H203" s="246">
        <v>352</v>
      </c>
      <c r="I203" s="247"/>
      <c r="J203" s="248">
        <f>ROUND(I203*H203,0)</f>
        <v>0</v>
      </c>
      <c r="K203" s="244" t="s">
        <v>146</v>
      </c>
      <c r="L203" s="43"/>
      <c r="M203" s="249" t="s">
        <v>1</v>
      </c>
      <c r="N203" s="250" t="s">
        <v>44</v>
      </c>
      <c r="O203" s="90"/>
      <c r="P203" s="251">
        <f>O203*H203</f>
        <v>0</v>
      </c>
      <c r="Q203" s="251">
        <v>0.00176</v>
      </c>
      <c r="R203" s="251">
        <f>Q203*H203</f>
        <v>0.6195200000000001</v>
      </c>
      <c r="S203" s="251">
        <v>0</v>
      </c>
      <c r="T203" s="25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3" t="s">
        <v>147</v>
      </c>
      <c r="AT203" s="253" t="s">
        <v>142</v>
      </c>
      <c r="AU203" s="253" t="s">
        <v>88</v>
      </c>
      <c r="AY203" s="16" t="s">
        <v>139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6" t="s">
        <v>88</v>
      </c>
      <c r="BK203" s="254">
        <f>ROUND(I203*H203,0)</f>
        <v>0</v>
      </c>
      <c r="BL203" s="16" t="s">
        <v>147</v>
      </c>
      <c r="BM203" s="253" t="s">
        <v>294</v>
      </c>
    </row>
    <row r="204" spans="1:51" s="13" customFormat="1" ht="12">
      <c r="A204" s="13"/>
      <c r="B204" s="255"/>
      <c r="C204" s="256"/>
      <c r="D204" s="257" t="s">
        <v>149</v>
      </c>
      <c r="E204" s="258" t="s">
        <v>1</v>
      </c>
      <c r="F204" s="259" t="s">
        <v>295</v>
      </c>
      <c r="G204" s="256"/>
      <c r="H204" s="260">
        <v>352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149</v>
      </c>
      <c r="AU204" s="266" t="s">
        <v>88</v>
      </c>
      <c r="AV204" s="13" t="s">
        <v>88</v>
      </c>
      <c r="AW204" s="13" t="s">
        <v>33</v>
      </c>
      <c r="AX204" s="13" t="s">
        <v>78</v>
      </c>
      <c r="AY204" s="266" t="s">
        <v>139</v>
      </c>
    </row>
    <row r="205" spans="1:65" s="2" customFormat="1" ht="24" customHeight="1">
      <c r="A205" s="37"/>
      <c r="B205" s="38"/>
      <c r="C205" s="242" t="s">
        <v>296</v>
      </c>
      <c r="D205" s="242" t="s">
        <v>142</v>
      </c>
      <c r="E205" s="243" t="s">
        <v>297</v>
      </c>
      <c r="F205" s="244" t="s">
        <v>298</v>
      </c>
      <c r="G205" s="245" t="s">
        <v>153</v>
      </c>
      <c r="H205" s="246">
        <v>620</v>
      </c>
      <c r="I205" s="247"/>
      <c r="J205" s="248">
        <f>ROUND(I205*H205,0)</f>
        <v>0</v>
      </c>
      <c r="K205" s="244" t="s">
        <v>146</v>
      </c>
      <c r="L205" s="43"/>
      <c r="M205" s="249" t="s">
        <v>1</v>
      </c>
      <c r="N205" s="250" t="s">
        <v>44</v>
      </c>
      <c r="O205" s="90"/>
      <c r="P205" s="251">
        <f>O205*H205</f>
        <v>0</v>
      </c>
      <c r="Q205" s="251">
        <v>0.00339</v>
      </c>
      <c r="R205" s="251">
        <f>Q205*H205</f>
        <v>2.1018</v>
      </c>
      <c r="S205" s="251">
        <v>0</v>
      </c>
      <c r="T205" s="25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3" t="s">
        <v>147</v>
      </c>
      <c r="AT205" s="253" t="s">
        <v>142</v>
      </c>
      <c r="AU205" s="253" t="s">
        <v>88</v>
      </c>
      <c r="AY205" s="16" t="s">
        <v>139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6" t="s">
        <v>88</v>
      </c>
      <c r="BK205" s="254">
        <f>ROUND(I205*H205,0)</f>
        <v>0</v>
      </c>
      <c r="BL205" s="16" t="s">
        <v>147</v>
      </c>
      <c r="BM205" s="253" t="s">
        <v>299</v>
      </c>
    </row>
    <row r="206" spans="1:51" s="13" customFormat="1" ht="12">
      <c r="A206" s="13"/>
      <c r="B206" s="255"/>
      <c r="C206" s="256"/>
      <c r="D206" s="257" t="s">
        <v>149</v>
      </c>
      <c r="E206" s="258" t="s">
        <v>1</v>
      </c>
      <c r="F206" s="259" t="s">
        <v>300</v>
      </c>
      <c r="G206" s="256"/>
      <c r="H206" s="260">
        <v>413.6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149</v>
      </c>
      <c r="AU206" s="266" t="s">
        <v>88</v>
      </c>
      <c r="AV206" s="13" t="s">
        <v>88</v>
      </c>
      <c r="AW206" s="13" t="s">
        <v>33</v>
      </c>
      <c r="AX206" s="13" t="s">
        <v>78</v>
      </c>
      <c r="AY206" s="266" t="s">
        <v>139</v>
      </c>
    </row>
    <row r="207" spans="1:51" s="13" customFormat="1" ht="12">
      <c r="A207" s="13"/>
      <c r="B207" s="255"/>
      <c r="C207" s="256"/>
      <c r="D207" s="257" t="s">
        <v>149</v>
      </c>
      <c r="E207" s="258" t="s">
        <v>1</v>
      </c>
      <c r="F207" s="259" t="s">
        <v>301</v>
      </c>
      <c r="G207" s="256"/>
      <c r="H207" s="260">
        <v>169.6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149</v>
      </c>
      <c r="AU207" s="266" t="s">
        <v>88</v>
      </c>
      <c r="AV207" s="13" t="s">
        <v>88</v>
      </c>
      <c r="AW207" s="13" t="s">
        <v>33</v>
      </c>
      <c r="AX207" s="13" t="s">
        <v>78</v>
      </c>
      <c r="AY207" s="266" t="s">
        <v>139</v>
      </c>
    </row>
    <row r="208" spans="1:51" s="13" customFormat="1" ht="12">
      <c r="A208" s="13"/>
      <c r="B208" s="255"/>
      <c r="C208" s="256"/>
      <c r="D208" s="257" t="s">
        <v>149</v>
      </c>
      <c r="E208" s="258" t="s">
        <v>1</v>
      </c>
      <c r="F208" s="259" t="s">
        <v>302</v>
      </c>
      <c r="G208" s="256"/>
      <c r="H208" s="260">
        <v>36.8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149</v>
      </c>
      <c r="AU208" s="266" t="s">
        <v>88</v>
      </c>
      <c r="AV208" s="13" t="s">
        <v>88</v>
      </c>
      <c r="AW208" s="13" t="s">
        <v>33</v>
      </c>
      <c r="AX208" s="13" t="s">
        <v>78</v>
      </c>
      <c r="AY208" s="266" t="s">
        <v>139</v>
      </c>
    </row>
    <row r="209" spans="1:65" s="2" customFormat="1" ht="24" customHeight="1">
      <c r="A209" s="37"/>
      <c r="B209" s="38"/>
      <c r="C209" s="267" t="s">
        <v>303</v>
      </c>
      <c r="D209" s="267" t="s">
        <v>189</v>
      </c>
      <c r="E209" s="268" t="s">
        <v>304</v>
      </c>
      <c r="F209" s="269" t="s">
        <v>305</v>
      </c>
      <c r="G209" s="270" t="s">
        <v>160</v>
      </c>
      <c r="H209" s="271">
        <v>195.3</v>
      </c>
      <c r="I209" s="272"/>
      <c r="J209" s="273">
        <f>ROUND(I209*H209,0)</f>
        <v>0</v>
      </c>
      <c r="K209" s="269" t="s">
        <v>146</v>
      </c>
      <c r="L209" s="274"/>
      <c r="M209" s="275" t="s">
        <v>1</v>
      </c>
      <c r="N209" s="276" t="s">
        <v>44</v>
      </c>
      <c r="O209" s="90"/>
      <c r="P209" s="251">
        <f>O209*H209</f>
        <v>0</v>
      </c>
      <c r="Q209" s="251">
        <v>0.00483</v>
      </c>
      <c r="R209" s="251">
        <f>Q209*H209</f>
        <v>0.9432990000000001</v>
      </c>
      <c r="S209" s="251">
        <v>0</v>
      </c>
      <c r="T209" s="25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3" t="s">
        <v>182</v>
      </c>
      <c r="AT209" s="253" t="s">
        <v>189</v>
      </c>
      <c r="AU209" s="253" t="s">
        <v>88</v>
      </c>
      <c r="AY209" s="16" t="s">
        <v>139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6" t="s">
        <v>88</v>
      </c>
      <c r="BK209" s="254">
        <f>ROUND(I209*H209,0)</f>
        <v>0</v>
      </c>
      <c r="BL209" s="16" t="s">
        <v>147</v>
      </c>
      <c r="BM209" s="253" t="s">
        <v>306</v>
      </c>
    </row>
    <row r="210" spans="1:51" s="13" customFormat="1" ht="12">
      <c r="A210" s="13"/>
      <c r="B210" s="255"/>
      <c r="C210" s="256"/>
      <c r="D210" s="257" t="s">
        <v>149</v>
      </c>
      <c r="E210" s="258" t="s">
        <v>1</v>
      </c>
      <c r="F210" s="259" t="s">
        <v>307</v>
      </c>
      <c r="G210" s="256"/>
      <c r="H210" s="260">
        <v>130.284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149</v>
      </c>
      <c r="AU210" s="266" t="s">
        <v>88</v>
      </c>
      <c r="AV210" s="13" t="s">
        <v>88</v>
      </c>
      <c r="AW210" s="13" t="s">
        <v>33</v>
      </c>
      <c r="AX210" s="13" t="s">
        <v>78</v>
      </c>
      <c r="AY210" s="266" t="s">
        <v>139</v>
      </c>
    </row>
    <row r="211" spans="1:51" s="13" customFormat="1" ht="12">
      <c r="A211" s="13"/>
      <c r="B211" s="255"/>
      <c r="C211" s="256"/>
      <c r="D211" s="257" t="s">
        <v>149</v>
      </c>
      <c r="E211" s="258" t="s">
        <v>1</v>
      </c>
      <c r="F211" s="259" t="s">
        <v>308</v>
      </c>
      <c r="G211" s="256"/>
      <c r="H211" s="260">
        <v>53.424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149</v>
      </c>
      <c r="AU211" s="266" t="s">
        <v>88</v>
      </c>
      <c r="AV211" s="13" t="s">
        <v>88</v>
      </c>
      <c r="AW211" s="13" t="s">
        <v>33</v>
      </c>
      <c r="AX211" s="13" t="s">
        <v>78</v>
      </c>
      <c r="AY211" s="266" t="s">
        <v>139</v>
      </c>
    </row>
    <row r="212" spans="1:51" s="13" customFormat="1" ht="12">
      <c r="A212" s="13"/>
      <c r="B212" s="255"/>
      <c r="C212" s="256"/>
      <c r="D212" s="257" t="s">
        <v>149</v>
      </c>
      <c r="E212" s="258" t="s">
        <v>1</v>
      </c>
      <c r="F212" s="259" t="s">
        <v>309</v>
      </c>
      <c r="G212" s="256"/>
      <c r="H212" s="260">
        <v>11.592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149</v>
      </c>
      <c r="AU212" s="266" t="s">
        <v>88</v>
      </c>
      <c r="AV212" s="13" t="s">
        <v>88</v>
      </c>
      <c r="AW212" s="13" t="s">
        <v>33</v>
      </c>
      <c r="AX212" s="13" t="s">
        <v>78</v>
      </c>
      <c r="AY212" s="266" t="s">
        <v>139</v>
      </c>
    </row>
    <row r="213" spans="1:65" s="2" customFormat="1" ht="16.5" customHeight="1">
      <c r="A213" s="37"/>
      <c r="B213" s="38"/>
      <c r="C213" s="267" t="s">
        <v>310</v>
      </c>
      <c r="D213" s="267" t="s">
        <v>189</v>
      </c>
      <c r="E213" s="268" t="s">
        <v>311</v>
      </c>
      <c r="F213" s="269" t="s">
        <v>312</v>
      </c>
      <c r="G213" s="270" t="s">
        <v>160</v>
      </c>
      <c r="H213" s="271">
        <v>44.352</v>
      </c>
      <c r="I213" s="272"/>
      <c r="J213" s="273">
        <f>ROUND(I213*H213,0)</f>
        <v>0</v>
      </c>
      <c r="K213" s="269" t="s">
        <v>146</v>
      </c>
      <c r="L213" s="274"/>
      <c r="M213" s="275" t="s">
        <v>1</v>
      </c>
      <c r="N213" s="276" t="s">
        <v>44</v>
      </c>
      <c r="O213" s="90"/>
      <c r="P213" s="251">
        <f>O213*H213</f>
        <v>0</v>
      </c>
      <c r="Q213" s="251">
        <v>0.0009</v>
      </c>
      <c r="R213" s="251">
        <f>Q213*H213</f>
        <v>0.039916799999999995</v>
      </c>
      <c r="S213" s="251">
        <v>0</v>
      </c>
      <c r="T213" s="25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3" t="s">
        <v>182</v>
      </c>
      <c r="AT213" s="253" t="s">
        <v>189</v>
      </c>
      <c r="AU213" s="253" t="s">
        <v>88</v>
      </c>
      <c r="AY213" s="16" t="s">
        <v>139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6" t="s">
        <v>88</v>
      </c>
      <c r="BK213" s="254">
        <f>ROUND(I213*H213,0)</f>
        <v>0</v>
      </c>
      <c r="BL213" s="16" t="s">
        <v>147</v>
      </c>
      <c r="BM213" s="253" t="s">
        <v>313</v>
      </c>
    </row>
    <row r="214" spans="1:51" s="13" customFormat="1" ht="12">
      <c r="A214" s="13"/>
      <c r="B214" s="255"/>
      <c r="C214" s="256"/>
      <c r="D214" s="257" t="s">
        <v>149</v>
      </c>
      <c r="E214" s="258" t="s">
        <v>1</v>
      </c>
      <c r="F214" s="259" t="s">
        <v>314</v>
      </c>
      <c r="G214" s="256"/>
      <c r="H214" s="260">
        <v>44.352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149</v>
      </c>
      <c r="AU214" s="266" t="s">
        <v>88</v>
      </c>
      <c r="AV214" s="13" t="s">
        <v>88</v>
      </c>
      <c r="AW214" s="13" t="s">
        <v>33</v>
      </c>
      <c r="AX214" s="13" t="s">
        <v>78</v>
      </c>
      <c r="AY214" s="266" t="s">
        <v>139</v>
      </c>
    </row>
    <row r="215" spans="1:65" s="2" customFormat="1" ht="24" customHeight="1">
      <c r="A215" s="37"/>
      <c r="B215" s="38"/>
      <c r="C215" s="242" t="s">
        <v>315</v>
      </c>
      <c r="D215" s="242" t="s">
        <v>142</v>
      </c>
      <c r="E215" s="243" t="s">
        <v>316</v>
      </c>
      <c r="F215" s="244" t="s">
        <v>317</v>
      </c>
      <c r="G215" s="245" t="s">
        <v>160</v>
      </c>
      <c r="H215" s="246">
        <v>1758.19</v>
      </c>
      <c r="I215" s="247"/>
      <c r="J215" s="248">
        <f>ROUND(I215*H215,0)</f>
        <v>0</v>
      </c>
      <c r="K215" s="244" t="s">
        <v>146</v>
      </c>
      <c r="L215" s="43"/>
      <c r="M215" s="249" t="s">
        <v>1</v>
      </c>
      <c r="N215" s="250" t="s">
        <v>44</v>
      </c>
      <c r="O215" s="90"/>
      <c r="P215" s="251">
        <f>O215*H215</f>
        <v>0</v>
      </c>
      <c r="Q215" s="251">
        <v>6E-05</v>
      </c>
      <c r="R215" s="251">
        <f>Q215*H215</f>
        <v>0.1054914</v>
      </c>
      <c r="S215" s="251">
        <v>0</v>
      </c>
      <c r="T215" s="25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3" t="s">
        <v>147</v>
      </c>
      <c r="AT215" s="253" t="s">
        <v>142</v>
      </c>
      <c r="AU215" s="253" t="s">
        <v>88</v>
      </c>
      <c r="AY215" s="16" t="s">
        <v>139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6" t="s">
        <v>88</v>
      </c>
      <c r="BK215" s="254">
        <f>ROUND(I215*H215,0)</f>
        <v>0</v>
      </c>
      <c r="BL215" s="16" t="s">
        <v>147</v>
      </c>
      <c r="BM215" s="253" t="s">
        <v>318</v>
      </c>
    </row>
    <row r="216" spans="1:51" s="13" customFormat="1" ht="12">
      <c r="A216" s="13"/>
      <c r="B216" s="255"/>
      <c r="C216" s="256"/>
      <c r="D216" s="257" t="s">
        <v>149</v>
      </c>
      <c r="E216" s="258" t="s">
        <v>1</v>
      </c>
      <c r="F216" s="259" t="s">
        <v>319</v>
      </c>
      <c r="G216" s="256"/>
      <c r="H216" s="260">
        <v>1758.19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149</v>
      </c>
      <c r="AU216" s="266" t="s">
        <v>88</v>
      </c>
      <c r="AV216" s="13" t="s">
        <v>88</v>
      </c>
      <c r="AW216" s="13" t="s">
        <v>33</v>
      </c>
      <c r="AX216" s="13" t="s">
        <v>78</v>
      </c>
      <c r="AY216" s="266" t="s">
        <v>139</v>
      </c>
    </row>
    <row r="217" spans="1:65" s="2" customFormat="1" ht="24" customHeight="1">
      <c r="A217" s="37"/>
      <c r="B217" s="38"/>
      <c r="C217" s="242" t="s">
        <v>320</v>
      </c>
      <c r="D217" s="242" t="s">
        <v>142</v>
      </c>
      <c r="E217" s="243" t="s">
        <v>321</v>
      </c>
      <c r="F217" s="244" t="s">
        <v>322</v>
      </c>
      <c r="G217" s="245" t="s">
        <v>160</v>
      </c>
      <c r="H217" s="246">
        <v>123.484</v>
      </c>
      <c r="I217" s="247"/>
      <c r="J217" s="248">
        <f>ROUND(I217*H217,0)</f>
        <v>0</v>
      </c>
      <c r="K217" s="244" t="s">
        <v>146</v>
      </c>
      <c r="L217" s="43"/>
      <c r="M217" s="249" t="s">
        <v>1</v>
      </c>
      <c r="N217" s="250" t="s">
        <v>44</v>
      </c>
      <c r="O217" s="90"/>
      <c r="P217" s="251">
        <f>O217*H217</f>
        <v>0</v>
      </c>
      <c r="Q217" s="251">
        <v>6E-05</v>
      </c>
      <c r="R217" s="251">
        <f>Q217*H217</f>
        <v>0.0074090399999999995</v>
      </c>
      <c r="S217" s="251">
        <v>0</v>
      </c>
      <c r="T217" s="25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3" t="s">
        <v>147</v>
      </c>
      <c r="AT217" s="253" t="s">
        <v>142</v>
      </c>
      <c r="AU217" s="253" t="s">
        <v>88</v>
      </c>
      <c r="AY217" s="16" t="s">
        <v>139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6" t="s">
        <v>88</v>
      </c>
      <c r="BK217" s="254">
        <f>ROUND(I217*H217,0)</f>
        <v>0</v>
      </c>
      <c r="BL217" s="16" t="s">
        <v>147</v>
      </c>
      <c r="BM217" s="253" t="s">
        <v>323</v>
      </c>
    </row>
    <row r="218" spans="1:65" s="2" customFormat="1" ht="16.5" customHeight="1">
      <c r="A218" s="37"/>
      <c r="B218" s="38"/>
      <c r="C218" s="242" t="s">
        <v>324</v>
      </c>
      <c r="D218" s="242" t="s">
        <v>142</v>
      </c>
      <c r="E218" s="243" t="s">
        <v>325</v>
      </c>
      <c r="F218" s="244" t="s">
        <v>326</v>
      </c>
      <c r="G218" s="245" t="s">
        <v>153</v>
      </c>
      <c r="H218" s="246">
        <v>269.16</v>
      </c>
      <c r="I218" s="247"/>
      <c r="J218" s="248">
        <f>ROUND(I218*H218,0)</f>
        <v>0</v>
      </c>
      <c r="K218" s="244" t="s">
        <v>146</v>
      </c>
      <c r="L218" s="43"/>
      <c r="M218" s="249" t="s">
        <v>1</v>
      </c>
      <c r="N218" s="250" t="s">
        <v>44</v>
      </c>
      <c r="O218" s="90"/>
      <c r="P218" s="251">
        <f>O218*H218</f>
        <v>0</v>
      </c>
      <c r="Q218" s="251">
        <v>3E-05</v>
      </c>
      <c r="R218" s="251">
        <f>Q218*H218</f>
        <v>0.008074800000000002</v>
      </c>
      <c r="S218" s="251">
        <v>0</v>
      </c>
      <c r="T218" s="25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3" t="s">
        <v>147</v>
      </c>
      <c r="AT218" s="253" t="s">
        <v>142</v>
      </c>
      <c r="AU218" s="253" t="s">
        <v>88</v>
      </c>
      <c r="AY218" s="16" t="s">
        <v>139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6" t="s">
        <v>88</v>
      </c>
      <c r="BK218" s="254">
        <f>ROUND(I218*H218,0)</f>
        <v>0</v>
      </c>
      <c r="BL218" s="16" t="s">
        <v>147</v>
      </c>
      <c r="BM218" s="253" t="s">
        <v>327</v>
      </c>
    </row>
    <row r="219" spans="1:51" s="14" customFormat="1" ht="12">
      <c r="A219" s="14"/>
      <c r="B219" s="277"/>
      <c r="C219" s="278"/>
      <c r="D219" s="257" t="s">
        <v>149</v>
      </c>
      <c r="E219" s="279" t="s">
        <v>1</v>
      </c>
      <c r="F219" s="280" t="s">
        <v>328</v>
      </c>
      <c r="G219" s="278"/>
      <c r="H219" s="279" t="s">
        <v>1</v>
      </c>
      <c r="I219" s="281"/>
      <c r="J219" s="278"/>
      <c r="K219" s="278"/>
      <c r="L219" s="282"/>
      <c r="M219" s="283"/>
      <c r="N219" s="284"/>
      <c r="O219" s="284"/>
      <c r="P219" s="284"/>
      <c r="Q219" s="284"/>
      <c r="R219" s="284"/>
      <c r="S219" s="284"/>
      <c r="T219" s="28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6" t="s">
        <v>149</v>
      </c>
      <c r="AU219" s="286" t="s">
        <v>88</v>
      </c>
      <c r="AV219" s="14" t="s">
        <v>8</v>
      </c>
      <c r="AW219" s="14" t="s">
        <v>33</v>
      </c>
      <c r="AX219" s="14" t="s">
        <v>78</v>
      </c>
      <c r="AY219" s="286" t="s">
        <v>139</v>
      </c>
    </row>
    <row r="220" spans="1:51" s="13" customFormat="1" ht="12">
      <c r="A220" s="13"/>
      <c r="B220" s="255"/>
      <c r="C220" s="256"/>
      <c r="D220" s="257" t="s">
        <v>149</v>
      </c>
      <c r="E220" s="258" t="s">
        <v>1</v>
      </c>
      <c r="F220" s="259" t="s">
        <v>329</v>
      </c>
      <c r="G220" s="256"/>
      <c r="H220" s="260">
        <v>40.64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149</v>
      </c>
      <c r="AU220" s="266" t="s">
        <v>88</v>
      </c>
      <c r="AV220" s="13" t="s">
        <v>88</v>
      </c>
      <c r="AW220" s="13" t="s">
        <v>33</v>
      </c>
      <c r="AX220" s="13" t="s">
        <v>78</v>
      </c>
      <c r="AY220" s="266" t="s">
        <v>139</v>
      </c>
    </row>
    <row r="221" spans="1:51" s="13" customFormat="1" ht="12">
      <c r="A221" s="13"/>
      <c r="B221" s="255"/>
      <c r="C221" s="256"/>
      <c r="D221" s="257" t="s">
        <v>149</v>
      </c>
      <c r="E221" s="258" t="s">
        <v>1</v>
      </c>
      <c r="F221" s="259" t="s">
        <v>330</v>
      </c>
      <c r="G221" s="256"/>
      <c r="H221" s="260">
        <v>9.6</v>
      </c>
      <c r="I221" s="261"/>
      <c r="J221" s="256"/>
      <c r="K221" s="256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149</v>
      </c>
      <c r="AU221" s="266" t="s">
        <v>88</v>
      </c>
      <c r="AV221" s="13" t="s">
        <v>88</v>
      </c>
      <c r="AW221" s="13" t="s">
        <v>33</v>
      </c>
      <c r="AX221" s="13" t="s">
        <v>78</v>
      </c>
      <c r="AY221" s="266" t="s">
        <v>139</v>
      </c>
    </row>
    <row r="222" spans="1:51" s="14" customFormat="1" ht="12">
      <c r="A222" s="14"/>
      <c r="B222" s="277"/>
      <c r="C222" s="278"/>
      <c r="D222" s="257" t="s">
        <v>149</v>
      </c>
      <c r="E222" s="279" t="s">
        <v>1</v>
      </c>
      <c r="F222" s="280" t="s">
        <v>331</v>
      </c>
      <c r="G222" s="278"/>
      <c r="H222" s="279" t="s">
        <v>1</v>
      </c>
      <c r="I222" s="281"/>
      <c r="J222" s="278"/>
      <c r="K222" s="278"/>
      <c r="L222" s="282"/>
      <c r="M222" s="283"/>
      <c r="N222" s="284"/>
      <c r="O222" s="284"/>
      <c r="P222" s="284"/>
      <c r="Q222" s="284"/>
      <c r="R222" s="284"/>
      <c r="S222" s="284"/>
      <c r="T222" s="28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6" t="s">
        <v>149</v>
      </c>
      <c r="AU222" s="286" t="s">
        <v>88</v>
      </c>
      <c r="AV222" s="14" t="s">
        <v>8</v>
      </c>
      <c r="AW222" s="14" t="s">
        <v>33</v>
      </c>
      <c r="AX222" s="14" t="s">
        <v>78</v>
      </c>
      <c r="AY222" s="286" t="s">
        <v>139</v>
      </c>
    </row>
    <row r="223" spans="1:51" s="13" customFormat="1" ht="12">
      <c r="A223" s="13"/>
      <c r="B223" s="255"/>
      <c r="C223" s="256"/>
      <c r="D223" s="257" t="s">
        <v>149</v>
      </c>
      <c r="E223" s="258" t="s">
        <v>1</v>
      </c>
      <c r="F223" s="259" t="s">
        <v>332</v>
      </c>
      <c r="G223" s="256"/>
      <c r="H223" s="260">
        <v>111.04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149</v>
      </c>
      <c r="AU223" s="266" t="s">
        <v>88</v>
      </c>
      <c r="AV223" s="13" t="s">
        <v>88</v>
      </c>
      <c r="AW223" s="13" t="s">
        <v>33</v>
      </c>
      <c r="AX223" s="13" t="s">
        <v>78</v>
      </c>
      <c r="AY223" s="266" t="s">
        <v>139</v>
      </c>
    </row>
    <row r="224" spans="1:51" s="14" customFormat="1" ht="12">
      <c r="A224" s="14"/>
      <c r="B224" s="277"/>
      <c r="C224" s="278"/>
      <c r="D224" s="257" t="s">
        <v>149</v>
      </c>
      <c r="E224" s="279" t="s">
        <v>1</v>
      </c>
      <c r="F224" s="280" t="s">
        <v>333</v>
      </c>
      <c r="G224" s="278"/>
      <c r="H224" s="279" t="s">
        <v>1</v>
      </c>
      <c r="I224" s="281"/>
      <c r="J224" s="278"/>
      <c r="K224" s="278"/>
      <c r="L224" s="282"/>
      <c r="M224" s="283"/>
      <c r="N224" s="284"/>
      <c r="O224" s="284"/>
      <c r="P224" s="284"/>
      <c r="Q224" s="284"/>
      <c r="R224" s="284"/>
      <c r="S224" s="284"/>
      <c r="T224" s="28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6" t="s">
        <v>149</v>
      </c>
      <c r="AU224" s="286" t="s">
        <v>88</v>
      </c>
      <c r="AV224" s="14" t="s">
        <v>8</v>
      </c>
      <c r="AW224" s="14" t="s">
        <v>33</v>
      </c>
      <c r="AX224" s="14" t="s">
        <v>78</v>
      </c>
      <c r="AY224" s="286" t="s">
        <v>139</v>
      </c>
    </row>
    <row r="225" spans="1:51" s="13" customFormat="1" ht="12">
      <c r="A225" s="13"/>
      <c r="B225" s="255"/>
      <c r="C225" s="256"/>
      <c r="D225" s="257" t="s">
        <v>149</v>
      </c>
      <c r="E225" s="258" t="s">
        <v>1</v>
      </c>
      <c r="F225" s="259" t="s">
        <v>329</v>
      </c>
      <c r="G225" s="256"/>
      <c r="H225" s="260">
        <v>40.64</v>
      </c>
      <c r="I225" s="261"/>
      <c r="J225" s="256"/>
      <c r="K225" s="256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149</v>
      </c>
      <c r="AU225" s="266" t="s">
        <v>88</v>
      </c>
      <c r="AV225" s="13" t="s">
        <v>88</v>
      </c>
      <c r="AW225" s="13" t="s">
        <v>33</v>
      </c>
      <c r="AX225" s="13" t="s">
        <v>78</v>
      </c>
      <c r="AY225" s="266" t="s">
        <v>139</v>
      </c>
    </row>
    <row r="226" spans="1:51" s="14" customFormat="1" ht="12">
      <c r="A226" s="14"/>
      <c r="B226" s="277"/>
      <c r="C226" s="278"/>
      <c r="D226" s="257" t="s">
        <v>149</v>
      </c>
      <c r="E226" s="279" t="s">
        <v>1</v>
      </c>
      <c r="F226" s="280" t="s">
        <v>334</v>
      </c>
      <c r="G226" s="278"/>
      <c r="H226" s="279" t="s">
        <v>1</v>
      </c>
      <c r="I226" s="281"/>
      <c r="J226" s="278"/>
      <c r="K226" s="278"/>
      <c r="L226" s="282"/>
      <c r="M226" s="283"/>
      <c r="N226" s="284"/>
      <c r="O226" s="284"/>
      <c r="P226" s="284"/>
      <c r="Q226" s="284"/>
      <c r="R226" s="284"/>
      <c r="S226" s="284"/>
      <c r="T226" s="28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6" t="s">
        <v>149</v>
      </c>
      <c r="AU226" s="286" t="s">
        <v>88</v>
      </c>
      <c r="AV226" s="14" t="s">
        <v>8</v>
      </c>
      <c r="AW226" s="14" t="s">
        <v>33</v>
      </c>
      <c r="AX226" s="14" t="s">
        <v>78</v>
      </c>
      <c r="AY226" s="286" t="s">
        <v>139</v>
      </c>
    </row>
    <row r="227" spans="1:51" s="13" customFormat="1" ht="12">
      <c r="A227" s="13"/>
      <c r="B227" s="255"/>
      <c r="C227" s="256"/>
      <c r="D227" s="257" t="s">
        <v>149</v>
      </c>
      <c r="E227" s="258" t="s">
        <v>1</v>
      </c>
      <c r="F227" s="259" t="s">
        <v>335</v>
      </c>
      <c r="G227" s="256"/>
      <c r="H227" s="260">
        <v>67.24</v>
      </c>
      <c r="I227" s="261"/>
      <c r="J227" s="256"/>
      <c r="K227" s="256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149</v>
      </c>
      <c r="AU227" s="266" t="s">
        <v>88</v>
      </c>
      <c r="AV227" s="13" t="s">
        <v>88</v>
      </c>
      <c r="AW227" s="13" t="s">
        <v>33</v>
      </c>
      <c r="AX227" s="13" t="s">
        <v>78</v>
      </c>
      <c r="AY227" s="266" t="s">
        <v>139</v>
      </c>
    </row>
    <row r="228" spans="1:65" s="2" customFormat="1" ht="24" customHeight="1">
      <c r="A228" s="37"/>
      <c r="B228" s="38"/>
      <c r="C228" s="267" t="s">
        <v>336</v>
      </c>
      <c r="D228" s="267" t="s">
        <v>189</v>
      </c>
      <c r="E228" s="268" t="s">
        <v>337</v>
      </c>
      <c r="F228" s="269" t="s">
        <v>338</v>
      </c>
      <c r="G228" s="270" t="s">
        <v>153</v>
      </c>
      <c r="H228" s="271">
        <v>55.264</v>
      </c>
      <c r="I228" s="272"/>
      <c r="J228" s="273">
        <f>ROUND(I228*H228,0)</f>
        <v>0</v>
      </c>
      <c r="K228" s="269" t="s">
        <v>1</v>
      </c>
      <c r="L228" s="274"/>
      <c r="M228" s="275" t="s">
        <v>1</v>
      </c>
      <c r="N228" s="276" t="s">
        <v>44</v>
      </c>
      <c r="O228" s="90"/>
      <c r="P228" s="251">
        <f>O228*H228</f>
        <v>0</v>
      </c>
      <c r="Q228" s="251">
        <v>0.00018</v>
      </c>
      <c r="R228" s="251">
        <f>Q228*H228</f>
        <v>0.009947520000000001</v>
      </c>
      <c r="S228" s="251">
        <v>0</v>
      </c>
      <c r="T228" s="25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3" t="s">
        <v>182</v>
      </c>
      <c r="AT228" s="253" t="s">
        <v>189</v>
      </c>
      <c r="AU228" s="253" t="s">
        <v>88</v>
      </c>
      <c r="AY228" s="16" t="s">
        <v>139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6" t="s">
        <v>88</v>
      </c>
      <c r="BK228" s="254">
        <f>ROUND(I228*H228,0)</f>
        <v>0</v>
      </c>
      <c r="BL228" s="16" t="s">
        <v>147</v>
      </c>
      <c r="BM228" s="253" t="s">
        <v>339</v>
      </c>
    </row>
    <row r="229" spans="1:51" s="13" customFormat="1" ht="12">
      <c r="A229" s="13"/>
      <c r="B229" s="255"/>
      <c r="C229" s="256"/>
      <c r="D229" s="257" t="s">
        <v>149</v>
      </c>
      <c r="E229" s="258" t="s">
        <v>1</v>
      </c>
      <c r="F229" s="259" t="s">
        <v>340</v>
      </c>
      <c r="G229" s="256"/>
      <c r="H229" s="260">
        <v>55.264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149</v>
      </c>
      <c r="AU229" s="266" t="s">
        <v>88</v>
      </c>
      <c r="AV229" s="13" t="s">
        <v>88</v>
      </c>
      <c r="AW229" s="13" t="s">
        <v>33</v>
      </c>
      <c r="AX229" s="13" t="s">
        <v>78</v>
      </c>
      <c r="AY229" s="266" t="s">
        <v>139</v>
      </c>
    </row>
    <row r="230" spans="1:65" s="2" customFormat="1" ht="24" customHeight="1">
      <c r="A230" s="37"/>
      <c r="B230" s="38"/>
      <c r="C230" s="267" t="s">
        <v>341</v>
      </c>
      <c r="D230" s="267" t="s">
        <v>189</v>
      </c>
      <c r="E230" s="268" t="s">
        <v>342</v>
      </c>
      <c r="F230" s="269" t="s">
        <v>343</v>
      </c>
      <c r="G230" s="270" t="s">
        <v>153</v>
      </c>
      <c r="H230" s="271">
        <v>122.144</v>
      </c>
      <c r="I230" s="272"/>
      <c r="J230" s="273">
        <f>ROUND(I230*H230,0)</f>
        <v>0</v>
      </c>
      <c r="K230" s="269" t="s">
        <v>146</v>
      </c>
      <c r="L230" s="274"/>
      <c r="M230" s="275" t="s">
        <v>1</v>
      </c>
      <c r="N230" s="276" t="s">
        <v>44</v>
      </c>
      <c r="O230" s="90"/>
      <c r="P230" s="251">
        <f>O230*H230</f>
        <v>0</v>
      </c>
      <c r="Q230" s="251">
        <v>0.00024</v>
      </c>
      <c r="R230" s="251">
        <f>Q230*H230</f>
        <v>0.029314560000000003</v>
      </c>
      <c r="S230" s="251">
        <v>0</v>
      </c>
      <c r="T230" s="25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3" t="s">
        <v>182</v>
      </c>
      <c r="AT230" s="253" t="s">
        <v>189</v>
      </c>
      <c r="AU230" s="253" t="s">
        <v>88</v>
      </c>
      <c r="AY230" s="16" t="s">
        <v>139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6" t="s">
        <v>88</v>
      </c>
      <c r="BK230" s="254">
        <f>ROUND(I230*H230,0)</f>
        <v>0</v>
      </c>
      <c r="BL230" s="16" t="s">
        <v>147</v>
      </c>
      <c r="BM230" s="253" t="s">
        <v>344</v>
      </c>
    </row>
    <row r="231" spans="1:51" s="13" customFormat="1" ht="12">
      <c r="A231" s="13"/>
      <c r="B231" s="255"/>
      <c r="C231" s="256"/>
      <c r="D231" s="257" t="s">
        <v>149</v>
      </c>
      <c r="E231" s="258" t="s">
        <v>1</v>
      </c>
      <c r="F231" s="259" t="s">
        <v>345</v>
      </c>
      <c r="G231" s="256"/>
      <c r="H231" s="260">
        <v>122.144</v>
      </c>
      <c r="I231" s="261"/>
      <c r="J231" s="256"/>
      <c r="K231" s="256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149</v>
      </c>
      <c r="AU231" s="266" t="s">
        <v>88</v>
      </c>
      <c r="AV231" s="13" t="s">
        <v>88</v>
      </c>
      <c r="AW231" s="13" t="s">
        <v>33</v>
      </c>
      <c r="AX231" s="13" t="s">
        <v>78</v>
      </c>
      <c r="AY231" s="266" t="s">
        <v>139</v>
      </c>
    </row>
    <row r="232" spans="1:65" s="2" customFormat="1" ht="24" customHeight="1">
      <c r="A232" s="37"/>
      <c r="B232" s="38"/>
      <c r="C232" s="267" t="s">
        <v>346</v>
      </c>
      <c r="D232" s="267" t="s">
        <v>189</v>
      </c>
      <c r="E232" s="268" t="s">
        <v>347</v>
      </c>
      <c r="F232" s="269" t="s">
        <v>348</v>
      </c>
      <c r="G232" s="270" t="s">
        <v>153</v>
      </c>
      <c r="H232" s="271">
        <v>44.704</v>
      </c>
      <c r="I232" s="272"/>
      <c r="J232" s="273">
        <f>ROUND(I232*H232,0)</f>
        <v>0</v>
      </c>
      <c r="K232" s="269" t="s">
        <v>146</v>
      </c>
      <c r="L232" s="274"/>
      <c r="M232" s="275" t="s">
        <v>1</v>
      </c>
      <c r="N232" s="276" t="s">
        <v>44</v>
      </c>
      <c r="O232" s="90"/>
      <c r="P232" s="251">
        <f>O232*H232</f>
        <v>0</v>
      </c>
      <c r="Q232" s="251">
        <v>0.00028</v>
      </c>
      <c r="R232" s="251">
        <f>Q232*H232</f>
        <v>0.01251712</v>
      </c>
      <c r="S232" s="251">
        <v>0</v>
      </c>
      <c r="T232" s="25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3" t="s">
        <v>182</v>
      </c>
      <c r="AT232" s="253" t="s">
        <v>189</v>
      </c>
      <c r="AU232" s="253" t="s">
        <v>88</v>
      </c>
      <c r="AY232" s="16" t="s">
        <v>139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6" t="s">
        <v>88</v>
      </c>
      <c r="BK232" s="254">
        <f>ROUND(I232*H232,0)</f>
        <v>0</v>
      </c>
      <c r="BL232" s="16" t="s">
        <v>147</v>
      </c>
      <c r="BM232" s="253" t="s">
        <v>349</v>
      </c>
    </row>
    <row r="233" spans="1:51" s="13" customFormat="1" ht="12">
      <c r="A233" s="13"/>
      <c r="B233" s="255"/>
      <c r="C233" s="256"/>
      <c r="D233" s="257" t="s">
        <v>149</v>
      </c>
      <c r="E233" s="258" t="s">
        <v>1</v>
      </c>
      <c r="F233" s="259" t="s">
        <v>350</v>
      </c>
      <c r="G233" s="256"/>
      <c r="H233" s="260">
        <v>44.704</v>
      </c>
      <c r="I233" s="261"/>
      <c r="J233" s="256"/>
      <c r="K233" s="256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149</v>
      </c>
      <c r="AU233" s="266" t="s">
        <v>88</v>
      </c>
      <c r="AV233" s="13" t="s">
        <v>88</v>
      </c>
      <c r="AW233" s="13" t="s">
        <v>33</v>
      </c>
      <c r="AX233" s="13" t="s">
        <v>78</v>
      </c>
      <c r="AY233" s="266" t="s">
        <v>139</v>
      </c>
    </row>
    <row r="234" spans="1:65" s="2" customFormat="1" ht="24" customHeight="1">
      <c r="A234" s="37"/>
      <c r="B234" s="38"/>
      <c r="C234" s="267" t="s">
        <v>351</v>
      </c>
      <c r="D234" s="267" t="s">
        <v>189</v>
      </c>
      <c r="E234" s="268" t="s">
        <v>352</v>
      </c>
      <c r="F234" s="269" t="s">
        <v>353</v>
      </c>
      <c r="G234" s="270" t="s">
        <v>153</v>
      </c>
      <c r="H234" s="271">
        <v>73.964</v>
      </c>
      <c r="I234" s="272"/>
      <c r="J234" s="273">
        <f>ROUND(I234*H234,0)</f>
        <v>0</v>
      </c>
      <c r="K234" s="269" t="s">
        <v>146</v>
      </c>
      <c r="L234" s="274"/>
      <c r="M234" s="275" t="s">
        <v>1</v>
      </c>
      <c r="N234" s="276" t="s">
        <v>44</v>
      </c>
      <c r="O234" s="90"/>
      <c r="P234" s="251">
        <f>O234*H234</f>
        <v>0</v>
      </c>
      <c r="Q234" s="251">
        <v>0.0005</v>
      </c>
      <c r="R234" s="251">
        <f>Q234*H234</f>
        <v>0.036982</v>
      </c>
      <c r="S234" s="251">
        <v>0</v>
      </c>
      <c r="T234" s="25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3" t="s">
        <v>182</v>
      </c>
      <c r="AT234" s="253" t="s">
        <v>189</v>
      </c>
      <c r="AU234" s="253" t="s">
        <v>88</v>
      </c>
      <c r="AY234" s="16" t="s">
        <v>139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6" t="s">
        <v>88</v>
      </c>
      <c r="BK234" s="254">
        <f>ROUND(I234*H234,0)</f>
        <v>0</v>
      </c>
      <c r="BL234" s="16" t="s">
        <v>147</v>
      </c>
      <c r="BM234" s="253" t="s">
        <v>354</v>
      </c>
    </row>
    <row r="235" spans="1:51" s="13" customFormat="1" ht="12">
      <c r="A235" s="13"/>
      <c r="B235" s="255"/>
      <c r="C235" s="256"/>
      <c r="D235" s="257" t="s">
        <v>149</v>
      </c>
      <c r="E235" s="258" t="s">
        <v>1</v>
      </c>
      <c r="F235" s="259" t="s">
        <v>355</v>
      </c>
      <c r="G235" s="256"/>
      <c r="H235" s="260">
        <v>73.964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149</v>
      </c>
      <c r="AU235" s="266" t="s">
        <v>88</v>
      </c>
      <c r="AV235" s="13" t="s">
        <v>88</v>
      </c>
      <c r="AW235" s="13" t="s">
        <v>33</v>
      </c>
      <c r="AX235" s="13" t="s">
        <v>78</v>
      </c>
      <c r="AY235" s="266" t="s">
        <v>139</v>
      </c>
    </row>
    <row r="236" spans="1:65" s="2" customFormat="1" ht="16.5" customHeight="1">
      <c r="A236" s="37"/>
      <c r="B236" s="38"/>
      <c r="C236" s="242" t="s">
        <v>356</v>
      </c>
      <c r="D236" s="242" t="s">
        <v>142</v>
      </c>
      <c r="E236" s="243" t="s">
        <v>357</v>
      </c>
      <c r="F236" s="244" t="s">
        <v>358</v>
      </c>
      <c r="G236" s="245" t="s">
        <v>153</v>
      </c>
      <c r="H236" s="246">
        <v>1483.28</v>
      </c>
      <c r="I236" s="247"/>
      <c r="J236" s="248">
        <f>ROUND(I236*H236,0)</f>
        <v>0</v>
      </c>
      <c r="K236" s="244" t="s">
        <v>146</v>
      </c>
      <c r="L236" s="43"/>
      <c r="M236" s="249" t="s">
        <v>1</v>
      </c>
      <c r="N236" s="250" t="s">
        <v>44</v>
      </c>
      <c r="O236" s="90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3" t="s">
        <v>147</v>
      </c>
      <c r="AT236" s="253" t="s">
        <v>142</v>
      </c>
      <c r="AU236" s="253" t="s">
        <v>88</v>
      </c>
      <c r="AY236" s="16" t="s">
        <v>139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6" t="s">
        <v>88</v>
      </c>
      <c r="BK236" s="254">
        <f>ROUND(I236*H236,0)</f>
        <v>0</v>
      </c>
      <c r="BL236" s="16" t="s">
        <v>147</v>
      </c>
      <c r="BM236" s="253" t="s">
        <v>359</v>
      </c>
    </row>
    <row r="237" spans="1:51" s="14" customFormat="1" ht="12">
      <c r="A237" s="14"/>
      <c r="B237" s="277"/>
      <c r="C237" s="278"/>
      <c r="D237" s="257" t="s">
        <v>149</v>
      </c>
      <c r="E237" s="279" t="s">
        <v>1</v>
      </c>
      <c r="F237" s="280" t="s">
        <v>360</v>
      </c>
      <c r="G237" s="278"/>
      <c r="H237" s="279" t="s">
        <v>1</v>
      </c>
      <c r="I237" s="281"/>
      <c r="J237" s="278"/>
      <c r="K237" s="278"/>
      <c r="L237" s="282"/>
      <c r="M237" s="283"/>
      <c r="N237" s="284"/>
      <c r="O237" s="284"/>
      <c r="P237" s="284"/>
      <c r="Q237" s="284"/>
      <c r="R237" s="284"/>
      <c r="S237" s="284"/>
      <c r="T237" s="28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6" t="s">
        <v>149</v>
      </c>
      <c r="AU237" s="286" t="s">
        <v>88</v>
      </c>
      <c r="AV237" s="14" t="s">
        <v>8</v>
      </c>
      <c r="AW237" s="14" t="s">
        <v>33</v>
      </c>
      <c r="AX237" s="14" t="s">
        <v>78</v>
      </c>
      <c r="AY237" s="286" t="s">
        <v>139</v>
      </c>
    </row>
    <row r="238" spans="1:51" s="13" customFormat="1" ht="12">
      <c r="A238" s="13"/>
      <c r="B238" s="255"/>
      <c r="C238" s="256"/>
      <c r="D238" s="257" t="s">
        <v>149</v>
      </c>
      <c r="E238" s="258" t="s">
        <v>1</v>
      </c>
      <c r="F238" s="259" t="s">
        <v>295</v>
      </c>
      <c r="G238" s="256"/>
      <c r="H238" s="260">
        <v>352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149</v>
      </c>
      <c r="AU238" s="266" t="s">
        <v>88</v>
      </c>
      <c r="AV238" s="13" t="s">
        <v>88</v>
      </c>
      <c r="AW238" s="13" t="s">
        <v>33</v>
      </c>
      <c r="AX238" s="13" t="s">
        <v>78</v>
      </c>
      <c r="AY238" s="266" t="s">
        <v>139</v>
      </c>
    </row>
    <row r="239" spans="1:51" s="13" customFormat="1" ht="12">
      <c r="A239" s="13"/>
      <c r="B239" s="255"/>
      <c r="C239" s="256"/>
      <c r="D239" s="257" t="s">
        <v>149</v>
      </c>
      <c r="E239" s="258" t="s">
        <v>1</v>
      </c>
      <c r="F239" s="259" t="s">
        <v>300</v>
      </c>
      <c r="G239" s="256"/>
      <c r="H239" s="260">
        <v>413.6</v>
      </c>
      <c r="I239" s="261"/>
      <c r="J239" s="256"/>
      <c r="K239" s="256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149</v>
      </c>
      <c r="AU239" s="266" t="s">
        <v>88</v>
      </c>
      <c r="AV239" s="13" t="s">
        <v>88</v>
      </c>
      <c r="AW239" s="13" t="s">
        <v>33</v>
      </c>
      <c r="AX239" s="13" t="s">
        <v>78</v>
      </c>
      <c r="AY239" s="266" t="s">
        <v>139</v>
      </c>
    </row>
    <row r="240" spans="1:51" s="13" customFormat="1" ht="12">
      <c r="A240" s="13"/>
      <c r="B240" s="255"/>
      <c r="C240" s="256"/>
      <c r="D240" s="257" t="s">
        <v>149</v>
      </c>
      <c r="E240" s="258" t="s">
        <v>1</v>
      </c>
      <c r="F240" s="259" t="s">
        <v>301</v>
      </c>
      <c r="G240" s="256"/>
      <c r="H240" s="260">
        <v>169.6</v>
      </c>
      <c r="I240" s="261"/>
      <c r="J240" s="256"/>
      <c r="K240" s="256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149</v>
      </c>
      <c r="AU240" s="266" t="s">
        <v>88</v>
      </c>
      <c r="AV240" s="13" t="s">
        <v>88</v>
      </c>
      <c r="AW240" s="13" t="s">
        <v>33</v>
      </c>
      <c r="AX240" s="13" t="s">
        <v>78</v>
      </c>
      <c r="AY240" s="266" t="s">
        <v>139</v>
      </c>
    </row>
    <row r="241" spans="1:51" s="13" customFormat="1" ht="12">
      <c r="A241" s="13"/>
      <c r="B241" s="255"/>
      <c r="C241" s="256"/>
      <c r="D241" s="257" t="s">
        <v>149</v>
      </c>
      <c r="E241" s="258" t="s">
        <v>1</v>
      </c>
      <c r="F241" s="259" t="s">
        <v>302</v>
      </c>
      <c r="G241" s="256"/>
      <c r="H241" s="260">
        <v>36.8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149</v>
      </c>
      <c r="AU241" s="266" t="s">
        <v>88</v>
      </c>
      <c r="AV241" s="13" t="s">
        <v>88</v>
      </c>
      <c r="AW241" s="13" t="s">
        <v>33</v>
      </c>
      <c r="AX241" s="13" t="s">
        <v>78</v>
      </c>
      <c r="AY241" s="266" t="s">
        <v>139</v>
      </c>
    </row>
    <row r="242" spans="1:51" s="14" customFormat="1" ht="12">
      <c r="A242" s="14"/>
      <c r="B242" s="277"/>
      <c r="C242" s="278"/>
      <c r="D242" s="257" t="s">
        <v>149</v>
      </c>
      <c r="E242" s="279" t="s">
        <v>1</v>
      </c>
      <c r="F242" s="280" t="s">
        <v>361</v>
      </c>
      <c r="G242" s="278"/>
      <c r="H242" s="279" t="s">
        <v>1</v>
      </c>
      <c r="I242" s="281"/>
      <c r="J242" s="278"/>
      <c r="K242" s="278"/>
      <c r="L242" s="282"/>
      <c r="M242" s="283"/>
      <c r="N242" s="284"/>
      <c r="O242" s="284"/>
      <c r="P242" s="284"/>
      <c r="Q242" s="284"/>
      <c r="R242" s="284"/>
      <c r="S242" s="284"/>
      <c r="T242" s="28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6" t="s">
        <v>149</v>
      </c>
      <c r="AU242" s="286" t="s">
        <v>88</v>
      </c>
      <c r="AV242" s="14" t="s">
        <v>8</v>
      </c>
      <c r="AW242" s="14" t="s">
        <v>33</v>
      </c>
      <c r="AX242" s="14" t="s">
        <v>78</v>
      </c>
      <c r="AY242" s="286" t="s">
        <v>139</v>
      </c>
    </row>
    <row r="243" spans="1:51" s="13" customFormat="1" ht="12">
      <c r="A243" s="13"/>
      <c r="B243" s="255"/>
      <c r="C243" s="256"/>
      <c r="D243" s="257" t="s">
        <v>149</v>
      </c>
      <c r="E243" s="258" t="s">
        <v>1</v>
      </c>
      <c r="F243" s="259" t="s">
        <v>362</v>
      </c>
      <c r="G243" s="256"/>
      <c r="H243" s="260">
        <v>136.64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149</v>
      </c>
      <c r="AU243" s="266" t="s">
        <v>88</v>
      </c>
      <c r="AV243" s="13" t="s">
        <v>88</v>
      </c>
      <c r="AW243" s="13" t="s">
        <v>33</v>
      </c>
      <c r="AX243" s="13" t="s">
        <v>78</v>
      </c>
      <c r="AY243" s="266" t="s">
        <v>139</v>
      </c>
    </row>
    <row r="244" spans="1:51" s="14" customFormat="1" ht="12">
      <c r="A244" s="14"/>
      <c r="B244" s="277"/>
      <c r="C244" s="278"/>
      <c r="D244" s="257" t="s">
        <v>149</v>
      </c>
      <c r="E244" s="279" t="s">
        <v>1</v>
      </c>
      <c r="F244" s="280" t="s">
        <v>363</v>
      </c>
      <c r="G244" s="278"/>
      <c r="H244" s="279" t="s">
        <v>1</v>
      </c>
      <c r="I244" s="281"/>
      <c r="J244" s="278"/>
      <c r="K244" s="278"/>
      <c r="L244" s="282"/>
      <c r="M244" s="283"/>
      <c r="N244" s="284"/>
      <c r="O244" s="284"/>
      <c r="P244" s="284"/>
      <c r="Q244" s="284"/>
      <c r="R244" s="284"/>
      <c r="S244" s="284"/>
      <c r="T244" s="28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6" t="s">
        <v>149</v>
      </c>
      <c r="AU244" s="286" t="s">
        <v>88</v>
      </c>
      <c r="AV244" s="14" t="s">
        <v>8</v>
      </c>
      <c r="AW244" s="14" t="s">
        <v>33</v>
      </c>
      <c r="AX244" s="14" t="s">
        <v>78</v>
      </c>
      <c r="AY244" s="286" t="s">
        <v>139</v>
      </c>
    </row>
    <row r="245" spans="1:51" s="13" customFormat="1" ht="12">
      <c r="A245" s="13"/>
      <c r="B245" s="255"/>
      <c r="C245" s="256"/>
      <c r="D245" s="257" t="s">
        <v>149</v>
      </c>
      <c r="E245" s="258" t="s">
        <v>1</v>
      </c>
      <c r="F245" s="259" t="s">
        <v>364</v>
      </c>
      <c r="G245" s="256"/>
      <c r="H245" s="260">
        <v>189.04</v>
      </c>
      <c r="I245" s="261"/>
      <c r="J245" s="256"/>
      <c r="K245" s="256"/>
      <c r="L245" s="262"/>
      <c r="M245" s="263"/>
      <c r="N245" s="264"/>
      <c r="O245" s="264"/>
      <c r="P245" s="264"/>
      <c r="Q245" s="264"/>
      <c r="R245" s="264"/>
      <c r="S245" s="264"/>
      <c r="T245" s="26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6" t="s">
        <v>149</v>
      </c>
      <c r="AU245" s="266" t="s">
        <v>88</v>
      </c>
      <c r="AV245" s="13" t="s">
        <v>88</v>
      </c>
      <c r="AW245" s="13" t="s">
        <v>33</v>
      </c>
      <c r="AX245" s="13" t="s">
        <v>78</v>
      </c>
      <c r="AY245" s="266" t="s">
        <v>139</v>
      </c>
    </row>
    <row r="246" spans="1:51" s="13" customFormat="1" ht="12">
      <c r="A246" s="13"/>
      <c r="B246" s="255"/>
      <c r="C246" s="256"/>
      <c r="D246" s="257" t="s">
        <v>149</v>
      </c>
      <c r="E246" s="258" t="s">
        <v>1</v>
      </c>
      <c r="F246" s="259" t="s">
        <v>365</v>
      </c>
      <c r="G246" s="256"/>
      <c r="H246" s="260">
        <v>167.68</v>
      </c>
      <c r="I246" s="261"/>
      <c r="J246" s="256"/>
      <c r="K246" s="256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149</v>
      </c>
      <c r="AU246" s="266" t="s">
        <v>88</v>
      </c>
      <c r="AV246" s="13" t="s">
        <v>88</v>
      </c>
      <c r="AW246" s="13" t="s">
        <v>33</v>
      </c>
      <c r="AX246" s="13" t="s">
        <v>78</v>
      </c>
      <c r="AY246" s="266" t="s">
        <v>139</v>
      </c>
    </row>
    <row r="247" spans="1:51" s="13" customFormat="1" ht="12">
      <c r="A247" s="13"/>
      <c r="B247" s="255"/>
      <c r="C247" s="256"/>
      <c r="D247" s="257" t="s">
        <v>149</v>
      </c>
      <c r="E247" s="258" t="s">
        <v>1</v>
      </c>
      <c r="F247" s="259" t="s">
        <v>366</v>
      </c>
      <c r="G247" s="256"/>
      <c r="H247" s="260">
        <v>17.92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149</v>
      </c>
      <c r="AU247" s="266" t="s">
        <v>88</v>
      </c>
      <c r="AV247" s="13" t="s">
        <v>88</v>
      </c>
      <c r="AW247" s="13" t="s">
        <v>33</v>
      </c>
      <c r="AX247" s="13" t="s">
        <v>78</v>
      </c>
      <c r="AY247" s="266" t="s">
        <v>139</v>
      </c>
    </row>
    <row r="248" spans="1:51" s="14" customFormat="1" ht="12">
      <c r="A248" s="14"/>
      <c r="B248" s="277"/>
      <c r="C248" s="278"/>
      <c r="D248" s="257" t="s">
        <v>149</v>
      </c>
      <c r="E248" s="279" t="s">
        <v>1</v>
      </c>
      <c r="F248" s="280" t="s">
        <v>367</v>
      </c>
      <c r="G248" s="278"/>
      <c r="H248" s="279" t="s">
        <v>1</v>
      </c>
      <c r="I248" s="281"/>
      <c r="J248" s="278"/>
      <c r="K248" s="278"/>
      <c r="L248" s="282"/>
      <c r="M248" s="283"/>
      <c r="N248" s="284"/>
      <c r="O248" s="284"/>
      <c r="P248" s="284"/>
      <c r="Q248" s="284"/>
      <c r="R248" s="284"/>
      <c r="S248" s="284"/>
      <c r="T248" s="28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6" t="s">
        <v>149</v>
      </c>
      <c r="AU248" s="286" t="s">
        <v>88</v>
      </c>
      <c r="AV248" s="14" t="s">
        <v>8</v>
      </c>
      <c r="AW248" s="14" t="s">
        <v>33</v>
      </c>
      <c r="AX248" s="14" t="s">
        <v>78</v>
      </c>
      <c r="AY248" s="286" t="s">
        <v>139</v>
      </c>
    </row>
    <row r="249" spans="1:65" s="2" customFormat="1" ht="24" customHeight="1">
      <c r="A249" s="37"/>
      <c r="B249" s="38"/>
      <c r="C249" s="267" t="s">
        <v>368</v>
      </c>
      <c r="D249" s="267" t="s">
        <v>189</v>
      </c>
      <c r="E249" s="268" t="s">
        <v>369</v>
      </c>
      <c r="F249" s="269" t="s">
        <v>370</v>
      </c>
      <c r="G249" s="270" t="s">
        <v>153</v>
      </c>
      <c r="H249" s="271">
        <v>1069.2</v>
      </c>
      <c r="I249" s="272"/>
      <c r="J249" s="273">
        <f>ROUND(I249*H249,0)</f>
        <v>0</v>
      </c>
      <c r="K249" s="269" t="s">
        <v>146</v>
      </c>
      <c r="L249" s="274"/>
      <c r="M249" s="275" t="s">
        <v>1</v>
      </c>
      <c r="N249" s="276" t="s">
        <v>44</v>
      </c>
      <c r="O249" s="90"/>
      <c r="P249" s="251">
        <f>O249*H249</f>
        <v>0</v>
      </c>
      <c r="Q249" s="251">
        <v>4E-05</v>
      </c>
      <c r="R249" s="251">
        <f>Q249*H249</f>
        <v>0.04276800000000001</v>
      </c>
      <c r="S249" s="251">
        <v>0</v>
      </c>
      <c r="T249" s="25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3" t="s">
        <v>182</v>
      </c>
      <c r="AT249" s="253" t="s">
        <v>189</v>
      </c>
      <c r="AU249" s="253" t="s">
        <v>88</v>
      </c>
      <c r="AY249" s="16" t="s">
        <v>139</v>
      </c>
      <c r="BE249" s="254">
        <f>IF(N249="základní",J249,0)</f>
        <v>0</v>
      </c>
      <c r="BF249" s="254">
        <f>IF(N249="snížená",J249,0)</f>
        <v>0</v>
      </c>
      <c r="BG249" s="254">
        <f>IF(N249="zákl. přenesená",J249,0)</f>
        <v>0</v>
      </c>
      <c r="BH249" s="254">
        <f>IF(N249="sníž. přenesená",J249,0)</f>
        <v>0</v>
      </c>
      <c r="BI249" s="254">
        <f>IF(N249="nulová",J249,0)</f>
        <v>0</v>
      </c>
      <c r="BJ249" s="16" t="s">
        <v>88</v>
      </c>
      <c r="BK249" s="254">
        <f>ROUND(I249*H249,0)</f>
        <v>0</v>
      </c>
      <c r="BL249" s="16" t="s">
        <v>147</v>
      </c>
      <c r="BM249" s="253" t="s">
        <v>371</v>
      </c>
    </row>
    <row r="250" spans="1:51" s="13" customFormat="1" ht="12">
      <c r="A250" s="13"/>
      <c r="B250" s="255"/>
      <c r="C250" s="256"/>
      <c r="D250" s="257" t="s">
        <v>149</v>
      </c>
      <c r="E250" s="258" t="s">
        <v>1</v>
      </c>
      <c r="F250" s="259" t="s">
        <v>372</v>
      </c>
      <c r="G250" s="256"/>
      <c r="H250" s="260">
        <v>1069.2</v>
      </c>
      <c r="I250" s="261"/>
      <c r="J250" s="256"/>
      <c r="K250" s="256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149</v>
      </c>
      <c r="AU250" s="266" t="s">
        <v>88</v>
      </c>
      <c r="AV250" s="13" t="s">
        <v>88</v>
      </c>
      <c r="AW250" s="13" t="s">
        <v>33</v>
      </c>
      <c r="AX250" s="13" t="s">
        <v>78</v>
      </c>
      <c r="AY250" s="266" t="s">
        <v>139</v>
      </c>
    </row>
    <row r="251" spans="1:65" s="2" customFormat="1" ht="24" customHeight="1">
      <c r="A251" s="37"/>
      <c r="B251" s="38"/>
      <c r="C251" s="267" t="s">
        <v>373</v>
      </c>
      <c r="D251" s="267" t="s">
        <v>189</v>
      </c>
      <c r="E251" s="268" t="s">
        <v>374</v>
      </c>
      <c r="F251" s="269" t="s">
        <v>375</v>
      </c>
      <c r="G251" s="270" t="s">
        <v>153</v>
      </c>
      <c r="H251" s="271">
        <v>412.104</v>
      </c>
      <c r="I251" s="272"/>
      <c r="J251" s="273">
        <f>ROUND(I251*H251,0)</f>
        <v>0</v>
      </c>
      <c r="K251" s="269" t="s">
        <v>146</v>
      </c>
      <c r="L251" s="274"/>
      <c r="M251" s="275" t="s">
        <v>1</v>
      </c>
      <c r="N251" s="276" t="s">
        <v>44</v>
      </c>
      <c r="O251" s="90"/>
      <c r="P251" s="251">
        <f>O251*H251</f>
        <v>0</v>
      </c>
      <c r="Q251" s="251">
        <v>3E-05</v>
      </c>
      <c r="R251" s="251">
        <f>Q251*H251</f>
        <v>0.01236312</v>
      </c>
      <c r="S251" s="251">
        <v>0</v>
      </c>
      <c r="T251" s="25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3" t="s">
        <v>182</v>
      </c>
      <c r="AT251" s="253" t="s">
        <v>189</v>
      </c>
      <c r="AU251" s="253" t="s">
        <v>88</v>
      </c>
      <c r="AY251" s="16" t="s">
        <v>139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6" t="s">
        <v>88</v>
      </c>
      <c r="BK251" s="254">
        <f>ROUND(I251*H251,0)</f>
        <v>0</v>
      </c>
      <c r="BL251" s="16" t="s">
        <v>147</v>
      </c>
      <c r="BM251" s="253" t="s">
        <v>376</v>
      </c>
    </row>
    <row r="252" spans="1:51" s="13" customFormat="1" ht="12">
      <c r="A252" s="13"/>
      <c r="B252" s="255"/>
      <c r="C252" s="256"/>
      <c r="D252" s="257" t="s">
        <v>149</v>
      </c>
      <c r="E252" s="258" t="s">
        <v>1</v>
      </c>
      <c r="F252" s="259" t="s">
        <v>377</v>
      </c>
      <c r="G252" s="256"/>
      <c r="H252" s="260">
        <v>412.104</v>
      </c>
      <c r="I252" s="261"/>
      <c r="J252" s="256"/>
      <c r="K252" s="256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149</v>
      </c>
      <c r="AU252" s="266" t="s">
        <v>88</v>
      </c>
      <c r="AV252" s="13" t="s">
        <v>88</v>
      </c>
      <c r="AW252" s="13" t="s">
        <v>33</v>
      </c>
      <c r="AX252" s="13" t="s">
        <v>78</v>
      </c>
      <c r="AY252" s="266" t="s">
        <v>139</v>
      </c>
    </row>
    <row r="253" spans="1:65" s="2" customFormat="1" ht="24" customHeight="1">
      <c r="A253" s="37"/>
      <c r="B253" s="38"/>
      <c r="C253" s="267" t="s">
        <v>378</v>
      </c>
      <c r="D253" s="267" t="s">
        <v>189</v>
      </c>
      <c r="E253" s="268" t="s">
        <v>379</v>
      </c>
      <c r="F253" s="269" t="s">
        <v>380</v>
      </c>
      <c r="G253" s="270" t="s">
        <v>153</v>
      </c>
      <c r="H253" s="271">
        <v>150.304</v>
      </c>
      <c r="I253" s="272"/>
      <c r="J253" s="273">
        <f>ROUND(I253*H253,0)</f>
        <v>0</v>
      </c>
      <c r="K253" s="269" t="s">
        <v>1</v>
      </c>
      <c r="L253" s="274"/>
      <c r="M253" s="275" t="s">
        <v>1</v>
      </c>
      <c r="N253" s="276" t="s">
        <v>44</v>
      </c>
      <c r="O253" s="90"/>
      <c r="P253" s="251">
        <f>O253*H253</f>
        <v>0</v>
      </c>
      <c r="Q253" s="251">
        <v>3E-05</v>
      </c>
      <c r="R253" s="251">
        <f>Q253*H253</f>
        <v>0.00450912</v>
      </c>
      <c r="S253" s="251">
        <v>0</v>
      </c>
      <c r="T253" s="252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3" t="s">
        <v>182</v>
      </c>
      <c r="AT253" s="253" t="s">
        <v>189</v>
      </c>
      <c r="AU253" s="253" t="s">
        <v>88</v>
      </c>
      <c r="AY253" s="16" t="s">
        <v>139</v>
      </c>
      <c r="BE253" s="254">
        <f>IF(N253="základní",J253,0)</f>
        <v>0</v>
      </c>
      <c r="BF253" s="254">
        <f>IF(N253="snížená",J253,0)</f>
        <v>0</v>
      </c>
      <c r="BG253" s="254">
        <f>IF(N253="zákl. přenesená",J253,0)</f>
        <v>0</v>
      </c>
      <c r="BH253" s="254">
        <f>IF(N253="sníž. přenesená",J253,0)</f>
        <v>0</v>
      </c>
      <c r="BI253" s="254">
        <f>IF(N253="nulová",J253,0)</f>
        <v>0</v>
      </c>
      <c r="BJ253" s="16" t="s">
        <v>88</v>
      </c>
      <c r="BK253" s="254">
        <f>ROUND(I253*H253,0)</f>
        <v>0</v>
      </c>
      <c r="BL253" s="16" t="s">
        <v>147</v>
      </c>
      <c r="BM253" s="253" t="s">
        <v>381</v>
      </c>
    </row>
    <row r="254" spans="1:51" s="13" customFormat="1" ht="12">
      <c r="A254" s="13"/>
      <c r="B254" s="255"/>
      <c r="C254" s="256"/>
      <c r="D254" s="257" t="s">
        <v>149</v>
      </c>
      <c r="E254" s="258" t="s">
        <v>1</v>
      </c>
      <c r="F254" s="259" t="s">
        <v>382</v>
      </c>
      <c r="G254" s="256"/>
      <c r="H254" s="260">
        <v>150.304</v>
      </c>
      <c r="I254" s="261"/>
      <c r="J254" s="256"/>
      <c r="K254" s="256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149</v>
      </c>
      <c r="AU254" s="266" t="s">
        <v>88</v>
      </c>
      <c r="AV254" s="13" t="s">
        <v>88</v>
      </c>
      <c r="AW254" s="13" t="s">
        <v>33</v>
      </c>
      <c r="AX254" s="13" t="s">
        <v>78</v>
      </c>
      <c r="AY254" s="266" t="s">
        <v>139</v>
      </c>
    </row>
    <row r="255" spans="1:65" s="2" customFormat="1" ht="24" customHeight="1">
      <c r="A255" s="37"/>
      <c r="B255" s="38"/>
      <c r="C255" s="242" t="s">
        <v>383</v>
      </c>
      <c r="D255" s="242" t="s">
        <v>142</v>
      </c>
      <c r="E255" s="243" t="s">
        <v>384</v>
      </c>
      <c r="F255" s="244" t="s">
        <v>385</v>
      </c>
      <c r="G255" s="245" t="s">
        <v>160</v>
      </c>
      <c r="H255" s="246">
        <v>2220.648</v>
      </c>
      <c r="I255" s="247"/>
      <c r="J255" s="248">
        <f>ROUND(I255*H255,0)</f>
        <v>0</v>
      </c>
      <c r="K255" s="244" t="s">
        <v>146</v>
      </c>
      <c r="L255" s="43"/>
      <c r="M255" s="249" t="s">
        <v>1</v>
      </c>
      <c r="N255" s="250" t="s">
        <v>44</v>
      </c>
      <c r="O255" s="90"/>
      <c r="P255" s="251">
        <f>O255*H255</f>
        <v>0</v>
      </c>
      <c r="Q255" s="251">
        <v>0.00486</v>
      </c>
      <c r="R255" s="251">
        <f>Q255*H255</f>
        <v>10.79234928</v>
      </c>
      <c r="S255" s="251">
        <v>0</v>
      </c>
      <c r="T255" s="25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3" t="s">
        <v>147</v>
      </c>
      <c r="AT255" s="253" t="s">
        <v>142</v>
      </c>
      <c r="AU255" s="253" t="s">
        <v>88</v>
      </c>
      <c r="AY255" s="16" t="s">
        <v>139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6" t="s">
        <v>88</v>
      </c>
      <c r="BK255" s="254">
        <f>ROUND(I255*H255,0)</f>
        <v>0</v>
      </c>
      <c r="BL255" s="16" t="s">
        <v>147</v>
      </c>
      <c r="BM255" s="253" t="s">
        <v>386</v>
      </c>
    </row>
    <row r="256" spans="1:51" s="13" customFormat="1" ht="12">
      <c r="A256" s="13"/>
      <c r="B256" s="255"/>
      <c r="C256" s="256"/>
      <c r="D256" s="257" t="s">
        <v>149</v>
      </c>
      <c r="E256" s="258" t="s">
        <v>1</v>
      </c>
      <c r="F256" s="259" t="s">
        <v>387</v>
      </c>
      <c r="G256" s="256"/>
      <c r="H256" s="260">
        <v>160.38</v>
      </c>
      <c r="I256" s="261"/>
      <c r="J256" s="256"/>
      <c r="K256" s="256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149</v>
      </c>
      <c r="AU256" s="266" t="s">
        <v>88</v>
      </c>
      <c r="AV256" s="13" t="s">
        <v>88</v>
      </c>
      <c r="AW256" s="13" t="s">
        <v>33</v>
      </c>
      <c r="AX256" s="13" t="s">
        <v>78</v>
      </c>
      <c r="AY256" s="266" t="s">
        <v>139</v>
      </c>
    </row>
    <row r="257" spans="1:51" s="13" customFormat="1" ht="12">
      <c r="A257" s="13"/>
      <c r="B257" s="255"/>
      <c r="C257" s="256"/>
      <c r="D257" s="257" t="s">
        <v>149</v>
      </c>
      <c r="E257" s="258" t="s">
        <v>1</v>
      </c>
      <c r="F257" s="259" t="s">
        <v>211</v>
      </c>
      <c r="G257" s="256"/>
      <c r="H257" s="260">
        <v>6.942</v>
      </c>
      <c r="I257" s="261"/>
      <c r="J257" s="256"/>
      <c r="K257" s="256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149</v>
      </c>
      <c r="AU257" s="266" t="s">
        <v>88</v>
      </c>
      <c r="AV257" s="13" t="s">
        <v>88</v>
      </c>
      <c r="AW257" s="13" t="s">
        <v>33</v>
      </c>
      <c r="AX257" s="13" t="s">
        <v>78</v>
      </c>
      <c r="AY257" s="266" t="s">
        <v>139</v>
      </c>
    </row>
    <row r="258" spans="1:51" s="13" customFormat="1" ht="12">
      <c r="A258" s="13"/>
      <c r="B258" s="255"/>
      <c r="C258" s="256"/>
      <c r="D258" s="257" t="s">
        <v>149</v>
      </c>
      <c r="E258" s="258" t="s">
        <v>1</v>
      </c>
      <c r="F258" s="259" t="s">
        <v>257</v>
      </c>
      <c r="G258" s="256"/>
      <c r="H258" s="260">
        <v>1992.482</v>
      </c>
      <c r="I258" s="261"/>
      <c r="J258" s="256"/>
      <c r="K258" s="256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149</v>
      </c>
      <c r="AU258" s="266" t="s">
        <v>88</v>
      </c>
      <c r="AV258" s="13" t="s">
        <v>88</v>
      </c>
      <c r="AW258" s="13" t="s">
        <v>33</v>
      </c>
      <c r="AX258" s="13" t="s">
        <v>78</v>
      </c>
      <c r="AY258" s="266" t="s">
        <v>139</v>
      </c>
    </row>
    <row r="259" spans="1:51" s="13" customFormat="1" ht="12">
      <c r="A259" s="13"/>
      <c r="B259" s="255"/>
      <c r="C259" s="256"/>
      <c r="D259" s="257" t="s">
        <v>149</v>
      </c>
      <c r="E259" s="258" t="s">
        <v>1</v>
      </c>
      <c r="F259" s="259" t="s">
        <v>258</v>
      </c>
      <c r="G259" s="256"/>
      <c r="H259" s="260">
        <v>-355.264</v>
      </c>
      <c r="I259" s="261"/>
      <c r="J259" s="256"/>
      <c r="K259" s="256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149</v>
      </c>
      <c r="AU259" s="266" t="s">
        <v>88</v>
      </c>
      <c r="AV259" s="13" t="s">
        <v>88</v>
      </c>
      <c r="AW259" s="13" t="s">
        <v>33</v>
      </c>
      <c r="AX259" s="13" t="s">
        <v>78</v>
      </c>
      <c r="AY259" s="266" t="s">
        <v>139</v>
      </c>
    </row>
    <row r="260" spans="1:51" s="13" customFormat="1" ht="12">
      <c r="A260" s="13"/>
      <c r="B260" s="255"/>
      <c r="C260" s="256"/>
      <c r="D260" s="257" t="s">
        <v>149</v>
      </c>
      <c r="E260" s="258" t="s">
        <v>1</v>
      </c>
      <c r="F260" s="259" t="s">
        <v>259</v>
      </c>
      <c r="G260" s="256"/>
      <c r="H260" s="260">
        <v>-337.32</v>
      </c>
      <c r="I260" s="261"/>
      <c r="J260" s="256"/>
      <c r="K260" s="256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149</v>
      </c>
      <c r="AU260" s="266" t="s">
        <v>88</v>
      </c>
      <c r="AV260" s="13" t="s">
        <v>88</v>
      </c>
      <c r="AW260" s="13" t="s">
        <v>33</v>
      </c>
      <c r="AX260" s="13" t="s">
        <v>78</v>
      </c>
      <c r="AY260" s="266" t="s">
        <v>139</v>
      </c>
    </row>
    <row r="261" spans="1:51" s="13" customFormat="1" ht="12">
      <c r="A261" s="13"/>
      <c r="B261" s="255"/>
      <c r="C261" s="256"/>
      <c r="D261" s="257" t="s">
        <v>149</v>
      </c>
      <c r="E261" s="258" t="s">
        <v>1</v>
      </c>
      <c r="F261" s="259" t="s">
        <v>388</v>
      </c>
      <c r="G261" s="256"/>
      <c r="H261" s="260">
        <v>-10.54</v>
      </c>
      <c r="I261" s="261"/>
      <c r="J261" s="256"/>
      <c r="K261" s="256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149</v>
      </c>
      <c r="AU261" s="266" t="s">
        <v>88</v>
      </c>
      <c r="AV261" s="13" t="s">
        <v>88</v>
      </c>
      <c r="AW261" s="13" t="s">
        <v>33</v>
      </c>
      <c r="AX261" s="13" t="s">
        <v>78</v>
      </c>
      <c r="AY261" s="266" t="s">
        <v>139</v>
      </c>
    </row>
    <row r="262" spans="1:51" s="13" customFormat="1" ht="12">
      <c r="A262" s="13"/>
      <c r="B262" s="255"/>
      <c r="C262" s="256"/>
      <c r="D262" s="257" t="s">
        <v>149</v>
      </c>
      <c r="E262" s="258" t="s">
        <v>1</v>
      </c>
      <c r="F262" s="259" t="s">
        <v>389</v>
      </c>
      <c r="G262" s="256"/>
      <c r="H262" s="260">
        <v>105.664</v>
      </c>
      <c r="I262" s="261"/>
      <c r="J262" s="256"/>
      <c r="K262" s="256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149</v>
      </c>
      <c r="AU262" s="266" t="s">
        <v>88</v>
      </c>
      <c r="AV262" s="13" t="s">
        <v>88</v>
      </c>
      <c r="AW262" s="13" t="s">
        <v>33</v>
      </c>
      <c r="AX262" s="13" t="s">
        <v>78</v>
      </c>
      <c r="AY262" s="266" t="s">
        <v>139</v>
      </c>
    </row>
    <row r="263" spans="1:51" s="13" customFormat="1" ht="12">
      <c r="A263" s="13"/>
      <c r="B263" s="255"/>
      <c r="C263" s="256"/>
      <c r="D263" s="257" t="s">
        <v>149</v>
      </c>
      <c r="E263" s="258" t="s">
        <v>1</v>
      </c>
      <c r="F263" s="259" t="s">
        <v>390</v>
      </c>
      <c r="G263" s="256"/>
      <c r="H263" s="260">
        <v>293.224</v>
      </c>
      <c r="I263" s="261"/>
      <c r="J263" s="256"/>
      <c r="K263" s="256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149</v>
      </c>
      <c r="AU263" s="266" t="s">
        <v>88</v>
      </c>
      <c r="AV263" s="13" t="s">
        <v>88</v>
      </c>
      <c r="AW263" s="13" t="s">
        <v>33</v>
      </c>
      <c r="AX263" s="13" t="s">
        <v>78</v>
      </c>
      <c r="AY263" s="266" t="s">
        <v>139</v>
      </c>
    </row>
    <row r="264" spans="1:51" s="13" customFormat="1" ht="12">
      <c r="A264" s="13"/>
      <c r="B264" s="255"/>
      <c r="C264" s="256"/>
      <c r="D264" s="257" t="s">
        <v>149</v>
      </c>
      <c r="E264" s="258" t="s">
        <v>1</v>
      </c>
      <c r="F264" s="259" t="s">
        <v>391</v>
      </c>
      <c r="G264" s="256"/>
      <c r="H264" s="260">
        <v>170.136</v>
      </c>
      <c r="I264" s="261"/>
      <c r="J264" s="256"/>
      <c r="K264" s="256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149</v>
      </c>
      <c r="AU264" s="266" t="s">
        <v>88</v>
      </c>
      <c r="AV264" s="13" t="s">
        <v>88</v>
      </c>
      <c r="AW264" s="13" t="s">
        <v>33</v>
      </c>
      <c r="AX264" s="13" t="s">
        <v>78</v>
      </c>
      <c r="AY264" s="266" t="s">
        <v>139</v>
      </c>
    </row>
    <row r="265" spans="1:51" s="13" customFormat="1" ht="12">
      <c r="A265" s="13"/>
      <c r="B265" s="255"/>
      <c r="C265" s="256"/>
      <c r="D265" s="257" t="s">
        <v>149</v>
      </c>
      <c r="E265" s="258" t="s">
        <v>1</v>
      </c>
      <c r="F265" s="259" t="s">
        <v>392</v>
      </c>
      <c r="G265" s="256"/>
      <c r="H265" s="260">
        <v>105.664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149</v>
      </c>
      <c r="AU265" s="266" t="s">
        <v>88</v>
      </c>
      <c r="AV265" s="13" t="s">
        <v>88</v>
      </c>
      <c r="AW265" s="13" t="s">
        <v>33</v>
      </c>
      <c r="AX265" s="13" t="s">
        <v>78</v>
      </c>
      <c r="AY265" s="266" t="s">
        <v>139</v>
      </c>
    </row>
    <row r="266" spans="1:51" s="13" customFormat="1" ht="12">
      <c r="A266" s="13"/>
      <c r="B266" s="255"/>
      <c r="C266" s="256"/>
      <c r="D266" s="257" t="s">
        <v>149</v>
      </c>
      <c r="E266" s="258" t="s">
        <v>1</v>
      </c>
      <c r="F266" s="259" t="s">
        <v>393</v>
      </c>
      <c r="G266" s="256"/>
      <c r="H266" s="260">
        <v>62.04</v>
      </c>
      <c r="I266" s="261"/>
      <c r="J266" s="256"/>
      <c r="K266" s="256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149</v>
      </c>
      <c r="AU266" s="266" t="s">
        <v>88</v>
      </c>
      <c r="AV266" s="13" t="s">
        <v>88</v>
      </c>
      <c r="AW266" s="13" t="s">
        <v>33</v>
      </c>
      <c r="AX266" s="13" t="s">
        <v>78</v>
      </c>
      <c r="AY266" s="266" t="s">
        <v>139</v>
      </c>
    </row>
    <row r="267" spans="1:51" s="13" customFormat="1" ht="12">
      <c r="A267" s="13"/>
      <c r="B267" s="255"/>
      <c r="C267" s="256"/>
      <c r="D267" s="257" t="s">
        <v>149</v>
      </c>
      <c r="E267" s="258" t="s">
        <v>1</v>
      </c>
      <c r="F267" s="259" t="s">
        <v>394</v>
      </c>
      <c r="G267" s="256"/>
      <c r="H267" s="260">
        <v>25.44</v>
      </c>
      <c r="I267" s="261"/>
      <c r="J267" s="256"/>
      <c r="K267" s="256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149</v>
      </c>
      <c r="AU267" s="266" t="s">
        <v>88</v>
      </c>
      <c r="AV267" s="13" t="s">
        <v>88</v>
      </c>
      <c r="AW267" s="13" t="s">
        <v>33</v>
      </c>
      <c r="AX267" s="13" t="s">
        <v>78</v>
      </c>
      <c r="AY267" s="266" t="s">
        <v>139</v>
      </c>
    </row>
    <row r="268" spans="1:51" s="13" customFormat="1" ht="12">
      <c r="A268" s="13"/>
      <c r="B268" s="255"/>
      <c r="C268" s="256"/>
      <c r="D268" s="257" t="s">
        <v>149</v>
      </c>
      <c r="E268" s="258" t="s">
        <v>1</v>
      </c>
      <c r="F268" s="259" t="s">
        <v>395</v>
      </c>
      <c r="G268" s="256"/>
      <c r="H268" s="260">
        <v>1.8</v>
      </c>
      <c r="I268" s="261"/>
      <c r="J268" s="256"/>
      <c r="K268" s="256"/>
      <c r="L268" s="262"/>
      <c r="M268" s="263"/>
      <c r="N268" s="264"/>
      <c r="O268" s="264"/>
      <c r="P268" s="264"/>
      <c r="Q268" s="264"/>
      <c r="R268" s="264"/>
      <c r="S268" s="264"/>
      <c r="T268" s="26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6" t="s">
        <v>149</v>
      </c>
      <c r="AU268" s="266" t="s">
        <v>88</v>
      </c>
      <c r="AV268" s="13" t="s">
        <v>88</v>
      </c>
      <c r="AW268" s="13" t="s">
        <v>33</v>
      </c>
      <c r="AX268" s="13" t="s">
        <v>78</v>
      </c>
      <c r="AY268" s="266" t="s">
        <v>139</v>
      </c>
    </row>
    <row r="269" spans="1:65" s="2" customFormat="1" ht="24" customHeight="1">
      <c r="A269" s="37"/>
      <c r="B269" s="38"/>
      <c r="C269" s="242" t="s">
        <v>396</v>
      </c>
      <c r="D269" s="242" t="s">
        <v>142</v>
      </c>
      <c r="E269" s="243" t="s">
        <v>397</v>
      </c>
      <c r="F269" s="244" t="s">
        <v>398</v>
      </c>
      <c r="G269" s="245" t="s">
        <v>160</v>
      </c>
      <c r="H269" s="246">
        <v>160.38</v>
      </c>
      <c r="I269" s="247"/>
      <c r="J269" s="248">
        <f>ROUND(I269*H269,0)</f>
        <v>0</v>
      </c>
      <c r="K269" s="244" t="s">
        <v>146</v>
      </c>
      <c r="L269" s="43"/>
      <c r="M269" s="249" t="s">
        <v>1</v>
      </c>
      <c r="N269" s="250" t="s">
        <v>44</v>
      </c>
      <c r="O269" s="90"/>
      <c r="P269" s="251">
        <f>O269*H269</f>
        <v>0</v>
      </c>
      <c r="Q269" s="251">
        <v>0.00968</v>
      </c>
      <c r="R269" s="251">
        <f>Q269*H269</f>
        <v>1.5524783999999998</v>
      </c>
      <c r="S269" s="251">
        <v>0</v>
      </c>
      <c r="T269" s="25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3" t="s">
        <v>147</v>
      </c>
      <c r="AT269" s="253" t="s">
        <v>142</v>
      </c>
      <c r="AU269" s="253" t="s">
        <v>88</v>
      </c>
      <c r="AY269" s="16" t="s">
        <v>139</v>
      </c>
      <c r="BE269" s="254">
        <f>IF(N269="základní",J269,0)</f>
        <v>0</v>
      </c>
      <c r="BF269" s="254">
        <f>IF(N269="snížená",J269,0)</f>
        <v>0</v>
      </c>
      <c r="BG269" s="254">
        <f>IF(N269="zákl. přenesená",J269,0)</f>
        <v>0</v>
      </c>
      <c r="BH269" s="254">
        <f>IF(N269="sníž. přenesená",J269,0)</f>
        <v>0</v>
      </c>
      <c r="BI269" s="254">
        <f>IF(N269="nulová",J269,0)</f>
        <v>0</v>
      </c>
      <c r="BJ269" s="16" t="s">
        <v>88</v>
      </c>
      <c r="BK269" s="254">
        <f>ROUND(I269*H269,0)</f>
        <v>0</v>
      </c>
      <c r="BL269" s="16" t="s">
        <v>147</v>
      </c>
      <c r="BM269" s="253" t="s">
        <v>399</v>
      </c>
    </row>
    <row r="270" spans="1:51" s="13" customFormat="1" ht="12">
      <c r="A270" s="13"/>
      <c r="B270" s="255"/>
      <c r="C270" s="256"/>
      <c r="D270" s="257" t="s">
        <v>149</v>
      </c>
      <c r="E270" s="258" t="s">
        <v>1</v>
      </c>
      <c r="F270" s="259" t="s">
        <v>210</v>
      </c>
      <c r="G270" s="256"/>
      <c r="H270" s="260">
        <v>160.38</v>
      </c>
      <c r="I270" s="261"/>
      <c r="J270" s="256"/>
      <c r="K270" s="256"/>
      <c r="L270" s="262"/>
      <c r="M270" s="263"/>
      <c r="N270" s="264"/>
      <c r="O270" s="264"/>
      <c r="P270" s="264"/>
      <c r="Q270" s="264"/>
      <c r="R270" s="264"/>
      <c r="S270" s="264"/>
      <c r="T270" s="26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6" t="s">
        <v>149</v>
      </c>
      <c r="AU270" s="266" t="s">
        <v>88</v>
      </c>
      <c r="AV270" s="13" t="s">
        <v>88</v>
      </c>
      <c r="AW270" s="13" t="s">
        <v>33</v>
      </c>
      <c r="AX270" s="13" t="s">
        <v>78</v>
      </c>
      <c r="AY270" s="266" t="s">
        <v>139</v>
      </c>
    </row>
    <row r="271" spans="1:65" s="2" customFormat="1" ht="24" customHeight="1">
      <c r="A271" s="37"/>
      <c r="B271" s="38"/>
      <c r="C271" s="242" t="s">
        <v>400</v>
      </c>
      <c r="D271" s="242" t="s">
        <v>142</v>
      </c>
      <c r="E271" s="243" t="s">
        <v>401</v>
      </c>
      <c r="F271" s="244" t="s">
        <v>402</v>
      </c>
      <c r="G271" s="245" t="s">
        <v>160</v>
      </c>
      <c r="H271" s="246">
        <v>2195.386</v>
      </c>
      <c r="I271" s="247"/>
      <c r="J271" s="248">
        <f>ROUND(I271*H271,0)</f>
        <v>0</v>
      </c>
      <c r="K271" s="244" t="s">
        <v>146</v>
      </c>
      <c r="L271" s="43"/>
      <c r="M271" s="249" t="s">
        <v>1</v>
      </c>
      <c r="N271" s="250" t="s">
        <v>44</v>
      </c>
      <c r="O271" s="90"/>
      <c r="P271" s="251">
        <f>O271*H271</f>
        <v>0</v>
      </c>
      <c r="Q271" s="251">
        <v>0.00348</v>
      </c>
      <c r="R271" s="251">
        <f>Q271*H271</f>
        <v>7.63994328</v>
      </c>
      <c r="S271" s="251">
        <v>0</v>
      </c>
      <c r="T271" s="25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3" t="s">
        <v>147</v>
      </c>
      <c r="AT271" s="253" t="s">
        <v>142</v>
      </c>
      <c r="AU271" s="253" t="s">
        <v>88</v>
      </c>
      <c r="AY271" s="16" t="s">
        <v>139</v>
      </c>
      <c r="BE271" s="254">
        <f>IF(N271="základní",J271,0)</f>
        <v>0</v>
      </c>
      <c r="BF271" s="254">
        <f>IF(N271="snížená",J271,0)</f>
        <v>0</v>
      </c>
      <c r="BG271" s="254">
        <f>IF(N271="zákl. přenesená",J271,0)</f>
        <v>0</v>
      </c>
      <c r="BH271" s="254">
        <f>IF(N271="sníž. přenesená",J271,0)</f>
        <v>0</v>
      </c>
      <c r="BI271" s="254">
        <f>IF(N271="nulová",J271,0)</f>
        <v>0</v>
      </c>
      <c r="BJ271" s="16" t="s">
        <v>88</v>
      </c>
      <c r="BK271" s="254">
        <f>ROUND(I271*H271,0)</f>
        <v>0</v>
      </c>
      <c r="BL271" s="16" t="s">
        <v>147</v>
      </c>
      <c r="BM271" s="253" t="s">
        <v>403</v>
      </c>
    </row>
    <row r="272" spans="1:51" s="13" customFormat="1" ht="12">
      <c r="A272" s="13"/>
      <c r="B272" s="255"/>
      <c r="C272" s="256"/>
      <c r="D272" s="257" t="s">
        <v>149</v>
      </c>
      <c r="E272" s="258" t="s">
        <v>1</v>
      </c>
      <c r="F272" s="259" t="s">
        <v>257</v>
      </c>
      <c r="G272" s="256"/>
      <c r="H272" s="260">
        <v>1992.482</v>
      </c>
      <c r="I272" s="261"/>
      <c r="J272" s="256"/>
      <c r="K272" s="256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149</v>
      </c>
      <c r="AU272" s="266" t="s">
        <v>88</v>
      </c>
      <c r="AV272" s="13" t="s">
        <v>88</v>
      </c>
      <c r="AW272" s="13" t="s">
        <v>33</v>
      </c>
      <c r="AX272" s="13" t="s">
        <v>78</v>
      </c>
      <c r="AY272" s="266" t="s">
        <v>139</v>
      </c>
    </row>
    <row r="273" spans="1:51" s="13" customFormat="1" ht="12">
      <c r="A273" s="13"/>
      <c r="B273" s="255"/>
      <c r="C273" s="256"/>
      <c r="D273" s="257" t="s">
        <v>149</v>
      </c>
      <c r="E273" s="258" t="s">
        <v>1</v>
      </c>
      <c r="F273" s="259" t="s">
        <v>258</v>
      </c>
      <c r="G273" s="256"/>
      <c r="H273" s="260">
        <v>-355.264</v>
      </c>
      <c r="I273" s="261"/>
      <c r="J273" s="256"/>
      <c r="K273" s="256"/>
      <c r="L273" s="262"/>
      <c r="M273" s="263"/>
      <c r="N273" s="264"/>
      <c r="O273" s="264"/>
      <c r="P273" s="264"/>
      <c r="Q273" s="264"/>
      <c r="R273" s="264"/>
      <c r="S273" s="264"/>
      <c r="T273" s="26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6" t="s">
        <v>149</v>
      </c>
      <c r="AU273" s="266" t="s">
        <v>88</v>
      </c>
      <c r="AV273" s="13" t="s">
        <v>88</v>
      </c>
      <c r="AW273" s="13" t="s">
        <v>33</v>
      </c>
      <c r="AX273" s="13" t="s">
        <v>78</v>
      </c>
      <c r="AY273" s="266" t="s">
        <v>139</v>
      </c>
    </row>
    <row r="274" spans="1:51" s="13" customFormat="1" ht="12">
      <c r="A274" s="13"/>
      <c r="B274" s="255"/>
      <c r="C274" s="256"/>
      <c r="D274" s="257" t="s">
        <v>149</v>
      </c>
      <c r="E274" s="258" t="s">
        <v>1</v>
      </c>
      <c r="F274" s="259" t="s">
        <v>259</v>
      </c>
      <c r="G274" s="256"/>
      <c r="H274" s="260">
        <v>-337.32</v>
      </c>
      <c r="I274" s="261"/>
      <c r="J274" s="256"/>
      <c r="K274" s="256"/>
      <c r="L274" s="262"/>
      <c r="M274" s="263"/>
      <c r="N274" s="264"/>
      <c r="O274" s="264"/>
      <c r="P274" s="264"/>
      <c r="Q274" s="264"/>
      <c r="R274" s="264"/>
      <c r="S274" s="264"/>
      <c r="T274" s="26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6" t="s">
        <v>149</v>
      </c>
      <c r="AU274" s="266" t="s">
        <v>88</v>
      </c>
      <c r="AV274" s="13" t="s">
        <v>88</v>
      </c>
      <c r="AW274" s="13" t="s">
        <v>33</v>
      </c>
      <c r="AX274" s="13" t="s">
        <v>78</v>
      </c>
      <c r="AY274" s="266" t="s">
        <v>139</v>
      </c>
    </row>
    <row r="275" spans="1:51" s="13" customFormat="1" ht="12">
      <c r="A275" s="13"/>
      <c r="B275" s="255"/>
      <c r="C275" s="256"/>
      <c r="D275" s="257" t="s">
        <v>149</v>
      </c>
      <c r="E275" s="258" t="s">
        <v>1</v>
      </c>
      <c r="F275" s="259" t="s">
        <v>389</v>
      </c>
      <c r="G275" s="256"/>
      <c r="H275" s="260">
        <v>105.664</v>
      </c>
      <c r="I275" s="261"/>
      <c r="J275" s="256"/>
      <c r="K275" s="256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149</v>
      </c>
      <c r="AU275" s="266" t="s">
        <v>88</v>
      </c>
      <c r="AV275" s="13" t="s">
        <v>88</v>
      </c>
      <c r="AW275" s="13" t="s">
        <v>33</v>
      </c>
      <c r="AX275" s="13" t="s">
        <v>78</v>
      </c>
      <c r="AY275" s="266" t="s">
        <v>139</v>
      </c>
    </row>
    <row r="276" spans="1:51" s="13" customFormat="1" ht="12">
      <c r="A276" s="13"/>
      <c r="B276" s="255"/>
      <c r="C276" s="256"/>
      <c r="D276" s="257" t="s">
        <v>149</v>
      </c>
      <c r="E276" s="258" t="s">
        <v>1</v>
      </c>
      <c r="F276" s="259" t="s">
        <v>390</v>
      </c>
      <c r="G276" s="256"/>
      <c r="H276" s="260">
        <v>293.224</v>
      </c>
      <c r="I276" s="261"/>
      <c r="J276" s="256"/>
      <c r="K276" s="256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149</v>
      </c>
      <c r="AU276" s="266" t="s">
        <v>88</v>
      </c>
      <c r="AV276" s="13" t="s">
        <v>88</v>
      </c>
      <c r="AW276" s="13" t="s">
        <v>33</v>
      </c>
      <c r="AX276" s="13" t="s">
        <v>78</v>
      </c>
      <c r="AY276" s="266" t="s">
        <v>139</v>
      </c>
    </row>
    <row r="277" spans="1:51" s="13" customFormat="1" ht="12">
      <c r="A277" s="13"/>
      <c r="B277" s="255"/>
      <c r="C277" s="256"/>
      <c r="D277" s="257" t="s">
        <v>149</v>
      </c>
      <c r="E277" s="258" t="s">
        <v>1</v>
      </c>
      <c r="F277" s="259" t="s">
        <v>391</v>
      </c>
      <c r="G277" s="256"/>
      <c r="H277" s="260">
        <v>170.136</v>
      </c>
      <c r="I277" s="261"/>
      <c r="J277" s="256"/>
      <c r="K277" s="256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149</v>
      </c>
      <c r="AU277" s="266" t="s">
        <v>88</v>
      </c>
      <c r="AV277" s="13" t="s">
        <v>88</v>
      </c>
      <c r="AW277" s="13" t="s">
        <v>33</v>
      </c>
      <c r="AX277" s="13" t="s">
        <v>78</v>
      </c>
      <c r="AY277" s="266" t="s">
        <v>139</v>
      </c>
    </row>
    <row r="278" spans="1:51" s="13" customFormat="1" ht="12">
      <c r="A278" s="13"/>
      <c r="B278" s="255"/>
      <c r="C278" s="256"/>
      <c r="D278" s="257" t="s">
        <v>149</v>
      </c>
      <c r="E278" s="258" t="s">
        <v>1</v>
      </c>
      <c r="F278" s="259" t="s">
        <v>392</v>
      </c>
      <c r="G278" s="256"/>
      <c r="H278" s="260">
        <v>105.664</v>
      </c>
      <c r="I278" s="261"/>
      <c r="J278" s="256"/>
      <c r="K278" s="256"/>
      <c r="L278" s="262"/>
      <c r="M278" s="263"/>
      <c r="N278" s="264"/>
      <c r="O278" s="264"/>
      <c r="P278" s="264"/>
      <c r="Q278" s="264"/>
      <c r="R278" s="264"/>
      <c r="S278" s="264"/>
      <c r="T278" s="26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6" t="s">
        <v>149</v>
      </c>
      <c r="AU278" s="266" t="s">
        <v>88</v>
      </c>
      <c r="AV278" s="13" t="s">
        <v>88</v>
      </c>
      <c r="AW278" s="13" t="s">
        <v>33</v>
      </c>
      <c r="AX278" s="13" t="s">
        <v>78</v>
      </c>
      <c r="AY278" s="266" t="s">
        <v>139</v>
      </c>
    </row>
    <row r="279" spans="1:51" s="13" customFormat="1" ht="12">
      <c r="A279" s="13"/>
      <c r="B279" s="255"/>
      <c r="C279" s="256"/>
      <c r="D279" s="257" t="s">
        <v>149</v>
      </c>
      <c r="E279" s="258" t="s">
        <v>1</v>
      </c>
      <c r="F279" s="259" t="s">
        <v>404</v>
      </c>
      <c r="G279" s="256"/>
      <c r="H279" s="260">
        <v>124.08</v>
      </c>
      <c r="I279" s="261"/>
      <c r="J279" s="256"/>
      <c r="K279" s="256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149</v>
      </c>
      <c r="AU279" s="266" t="s">
        <v>88</v>
      </c>
      <c r="AV279" s="13" t="s">
        <v>88</v>
      </c>
      <c r="AW279" s="13" t="s">
        <v>33</v>
      </c>
      <c r="AX279" s="13" t="s">
        <v>78</v>
      </c>
      <c r="AY279" s="266" t="s">
        <v>139</v>
      </c>
    </row>
    <row r="280" spans="1:51" s="13" customFormat="1" ht="12">
      <c r="A280" s="13"/>
      <c r="B280" s="255"/>
      <c r="C280" s="256"/>
      <c r="D280" s="257" t="s">
        <v>149</v>
      </c>
      <c r="E280" s="258" t="s">
        <v>1</v>
      </c>
      <c r="F280" s="259" t="s">
        <v>405</v>
      </c>
      <c r="G280" s="256"/>
      <c r="H280" s="260">
        <v>50.88</v>
      </c>
      <c r="I280" s="261"/>
      <c r="J280" s="256"/>
      <c r="K280" s="256"/>
      <c r="L280" s="262"/>
      <c r="M280" s="263"/>
      <c r="N280" s="264"/>
      <c r="O280" s="264"/>
      <c r="P280" s="264"/>
      <c r="Q280" s="264"/>
      <c r="R280" s="264"/>
      <c r="S280" s="264"/>
      <c r="T280" s="26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6" t="s">
        <v>149</v>
      </c>
      <c r="AU280" s="266" t="s">
        <v>88</v>
      </c>
      <c r="AV280" s="13" t="s">
        <v>88</v>
      </c>
      <c r="AW280" s="13" t="s">
        <v>33</v>
      </c>
      <c r="AX280" s="13" t="s">
        <v>78</v>
      </c>
      <c r="AY280" s="266" t="s">
        <v>139</v>
      </c>
    </row>
    <row r="281" spans="1:51" s="13" customFormat="1" ht="12">
      <c r="A281" s="13"/>
      <c r="B281" s="255"/>
      <c r="C281" s="256"/>
      <c r="D281" s="257" t="s">
        <v>149</v>
      </c>
      <c r="E281" s="258" t="s">
        <v>1</v>
      </c>
      <c r="F281" s="259" t="s">
        <v>406</v>
      </c>
      <c r="G281" s="256"/>
      <c r="H281" s="260">
        <v>3.6</v>
      </c>
      <c r="I281" s="261"/>
      <c r="J281" s="256"/>
      <c r="K281" s="256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149</v>
      </c>
      <c r="AU281" s="266" t="s">
        <v>88</v>
      </c>
      <c r="AV281" s="13" t="s">
        <v>88</v>
      </c>
      <c r="AW281" s="13" t="s">
        <v>33</v>
      </c>
      <c r="AX281" s="13" t="s">
        <v>78</v>
      </c>
      <c r="AY281" s="266" t="s">
        <v>139</v>
      </c>
    </row>
    <row r="282" spans="1:51" s="13" customFormat="1" ht="12">
      <c r="A282" s="13"/>
      <c r="B282" s="255"/>
      <c r="C282" s="256"/>
      <c r="D282" s="257" t="s">
        <v>149</v>
      </c>
      <c r="E282" s="258" t="s">
        <v>1</v>
      </c>
      <c r="F282" s="259" t="s">
        <v>407</v>
      </c>
      <c r="G282" s="256"/>
      <c r="H282" s="260">
        <v>42.24</v>
      </c>
      <c r="I282" s="261"/>
      <c r="J282" s="256"/>
      <c r="K282" s="256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149</v>
      </c>
      <c r="AU282" s="266" t="s">
        <v>88</v>
      </c>
      <c r="AV282" s="13" t="s">
        <v>88</v>
      </c>
      <c r="AW282" s="13" t="s">
        <v>33</v>
      </c>
      <c r="AX282" s="13" t="s">
        <v>78</v>
      </c>
      <c r="AY282" s="266" t="s">
        <v>139</v>
      </c>
    </row>
    <row r="283" spans="1:65" s="2" customFormat="1" ht="24" customHeight="1">
      <c r="A283" s="37"/>
      <c r="B283" s="38"/>
      <c r="C283" s="242" t="s">
        <v>408</v>
      </c>
      <c r="D283" s="242" t="s">
        <v>142</v>
      </c>
      <c r="E283" s="243" t="s">
        <v>409</v>
      </c>
      <c r="F283" s="244" t="s">
        <v>410</v>
      </c>
      <c r="G283" s="245" t="s">
        <v>153</v>
      </c>
      <c r="H283" s="246">
        <v>12</v>
      </c>
      <c r="I283" s="247"/>
      <c r="J283" s="248">
        <f>ROUND(I283*H283,0)</f>
        <v>0</v>
      </c>
      <c r="K283" s="244" t="s">
        <v>146</v>
      </c>
      <c r="L283" s="43"/>
      <c r="M283" s="249" t="s">
        <v>1</v>
      </c>
      <c r="N283" s="250" t="s">
        <v>44</v>
      </c>
      <c r="O283" s="90"/>
      <c r="P283" s="251">
        <f>O283*H283</f>
        <v>0</v>
      </c>
      <c r="Q283" s="251">
        <v>0.02065</v>
      </c>
      <c r="R283" s="251">
        <f>Q283*H283</f>
        <v>0.24780000000000002</v>
      </c>
      <c r="S283" s="251">
        <v>0</v>
      </c>
      <c r="T283" s="25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3" t="s">
        <v>147</v>
      </c>
      <c r="AT283" s="253" t="s">
        <v>142</v>
      </c>
      <c r="AU283" s="253" t="s">
        <v>88</v>
      </c>
      <c r="AY283" s="16" t="s">
        <v>139</v>
      </c>
      <c r="BE283" s="254">
        <f>IF(N283="základní",J283,0)</f>
        <v>0</v>
      </c>
      <c r="BF283" s="254">
        <f>IF(N283="snížená",J283,0)</f>
        <v>0</v>
      </c>
      <c r="BG283" s="254">
        <f>IF(N283="zákl. přenesená",J283,0)</f>
        <v>0</v>
      </c>
      <c r="BH283" s="254">
        <f>IF(N283="sníž. přenesená",J283,0)</f>
        <v>0</v>
      </c>
      <c r="BI283" s="254">
        <f>IF(N283="nulová",J283,0)</f>
        <v>0</v>
      </c>
      <c r="BJ283" s="16" t="s">
        <v>88</v>
      </c>
      <c r="BK283" s="254">
        <f>ROUND(I283*H283,0)</f>
        <v>0</v>
      </c>
      <c r="BL283" s="16" t="s">
        <v>147</v>
      </c>
      <c r="BM283" s="253" t="s">
        <v>411</v>
      </c>
    </row>
    <row r="284" spans="1:51" s="13" customFormat="1" ht="12">
      <c r="A284" s="13"/>
      <c r="B284" s="255"/>
      <c r="C284" s="256"/>
      <c r="D284" s="257" t="s">
        <v>149</v>
      </c>
      <c r="E284" s="258" t="s">
        <v>1</v>
      </c>
      <c r="F284" s="259" t="s">
        <v>412</v>
      </c>
      <c r="G284" s="256"/>
      <c r="H284" s="260">
        <v>12</v>
      </c>
      <c r="I284" s="261"/>
      <c r="J284" s="256"/>
      <c r="K284" s="256"/>
      <c r="L284" s="262"/>
      <c r="M284" s="263"/>
      <c r="N284" s="264"/>
      <c r="O284" s="264"/>
      <c r="P284" s="264"/>
      <c r="Q284" s="264"/>
      <c r="R284" s="264"/>
      <c r="S284" s="264"/>
      <c r="T284" s="26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6" t="s">
        <v>149</v>
      </c>
      <c r="AU284" s="266" t="s">
        <v>88</v>
      </c>
      <c r="AV284" s="13" t="s">
        <v>88</v>
      </c>
      <c r="AW284" s="13" t="s">
        <v>33</v>
      </c>
      <c r="AX284" s="13" t="s">
        <v>78</v>
      </c>
      <c r="AY284" s="266" t="s">
        <v>139</v>
      </c>
    </row>
    <row r="285" spans="1:65" s="2" customFormat="1" ht="24" customHeight="1">
      <c r="A285" s="37"/>
      <c r="B285" s="38"/>
      <c r="C285" s="242" t="s">
        <v>413</v>
      </c>
      <c r="D285" s="242" t="s">
        <v>142</v>
      </c>
      <c r="E285" s="243" t="s">
        <v>414</v>
      </c>
      <c r="F285" s="244" t="s">
        <v>415</v>
      </c>
      <c r="G285" s="245" t="s">
        <v>160</v>
      </c>
      <c r="H285" s="246">
        <v>528.48</v>
      </c>
      <c r="I285" s="247"/>
      <c r="J285" s="248">
        <f>ROUND(I285*H285,0)</f>
        <v>0</v>
      </c>
      <c r="K285" s="244" t="s">
        <v>146</v>
      </c>
      <c r="L285" s="43"/>
      <c r="M285" s="249" t="s">
        <v>1</v>
      </c>
      <c r="N285" s="250" t="s">
        <v>44</v>
      </c>
      <c r="O285" s="90"/>
      <c r="P285" s="251">
        <f>O285*H285</f>
        <v>0</v>
      </c>
      <c r="Q285" s="251">
        <v>0</v>
      </c>
      <c r="R285" s="251">
        <f>Q285*H285</f>
        <v>0</v>
      </c>
      <c r="S285" s="251">
        <v>0</v>
      </c>
      <c r="T285" s="25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3" t="s">
        <v>147</v>
      </c>
      <c r="AT285" s="253" t="s">
        <v>142</v>
      </c>
      <c r="AU285" s="253" t="s">
        <v>88</v>
      </c>
      <c r="AY285" s="16" t="s">
        <v>139</v>
      </c>
      <c r="BE285" s="254">
        <f>IF(N285="základní",J285,0)</f>
        <v>0</v>
      </c>
      <c r="BF285" s="254">
        <f>IF(N285="snížená",J285,0)</f>
        <v>0</v>
      </c>
      <c r="BG285" s="254">
        <f>IF(N285="zákl. přenesená",J285,0)</f>
        <v>0</v>
      </c>
      <c r="BH285" s="254">
        <f>IF(N285="sníž. přenesená",J285,0)</f>
        <v>0</v>
      </c>
      <c r="BI285" s="254">
        <f>IF(N285="nulová",J285,0)</f>
        <v>0</v>
      </c>
      <c r="BJ285" s="16" t="s">
        <v>88</v>
      </c>
      <c r="BK285" s="254">
        <f>ROUND(I285*H285,0)</f>
        <v>0</v>
      </c>
      <c r="BL285" s="16" t="s">
        <v>147</v>
      </c>
      <c r="BM285" s="253" t="s">
        <v>416</v>
      </c>
    </row>
    <row r="286" spans="1:51" s="13" customFormat="1" ht="12">
      <c r="A286" s="13"/>
      <c r="B286" s="255"/>
      <c r="C286" s="256"/>
      <c r="D286" s="257" t="s">
        <v>149</v>
      </c>
      <c r="E286" s="258" t="s">
        <v>1</v>
      </c>
      <c r="F286" s="259" t="s">
        <v>417</v>
      </c>
      <c r="G286" s="256"/>
      <c r="H286" s="260">
        <v>15.12</v>
      </c>
      <c r="I286" s="261"/>
      <c r="J286" s="256"/>
      <c r="K286" s="256"/>
      <c r="L286" s="262"/>
      <c r="M286" s="263"/>
      <c r="N286" s="264"/>
      <c r="O286" s="264"/>
      <c r="P286" s="264"/>
      <c r="Q286" s="264"/>
      <c r="R286" s="264"/>
      <c r="S286" s="264"/>
      <c r="T286" s="26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6" t="s">
        <v>149</v>
      </c>
      <c r="AU286" s="266" t="s">
        <v>88</v>
      </c>
      <c r="AV286" s="13" t="s">
        <v>88</v>
      </c>
      <c r="AW286" s="13" t="s">
        <v>33</v>
      </c>
      <c r="AX286" s="13" t="s">
        <v>78</v>
      </c>
      <c r="AY286" s="266" t="s">
        <v>139</v>
      </c>
    </row>
    <row r="287" spans="1:51" s="13" customFormat="1" ht="12">
      <c r="A287" s="13"/>
      <c r="B287" s="255"/>
      <c r="C287" s="256"/>
      <c r="D287" s="257" t="s">
        <v>149</v>
      </c>
      <c r="E287" s="258" t="s">
        <v>1</v>
      </c>
      <c r="F287" s="259" t="s">
        <v>418</v>
      </c>
      <c r="G287" s="256"/>
      <c r="H287" s="260">
        <v>513.36</v>
      </c>
      <c r="I287" s="261"/>
      <c r="J287" s="256"/>
      <c r="K287" s="256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149</v>
      </c>
      <c r="AU287" s="266" t="s">
        <v>88</v>
      </c>
      <c r="AV287" s="13" t="s">
        <v>88</v>
      </c>
      <c r="AW287" s="13" t="s">
        <v>33</v>
      </c>
      <c r="AX287" s="13" t="s">
        <v>78</v>
      </c>
      <c r="AY287" s="266" t="s">
        <v>139</v>
      </c>
    </row>
    <row r="288" spans="1:65" s="2" customFormat="1" ht="16.5" customHeight="1">
      <c r="A288" s="37"/>
      <c r="B288" s="38"/>
      <c r="C288" s="242" t="s">
        <v>419</v>
      </c>
      <c r="D288" s="242" t="s">
        <v>142</v>
      </c>
      <c r="E288" s="243" t="s">
        <v>420</v>
      </c>
      <c r="F288" s="244" t="s">
        <v>421</v>
      </c>
      <c r="G288" s="245" t="s">
        <v>160</v>
      </c>
      <c r="H288" s="246">
        <v>2399.109</v>
      </c>
      <c r="I288" s="247"/>
      <c r="J288" s="248">
        <f>ROUND(I288*H288,0)</f>
        <v>0</v>
      </c>
      <c r="K288" s="244" t="s">
        <v>146</v>
      </c>
      <c r="L288" s="43"/>
      <c r="M288" s="249" t="s">
        <v>1</v>
      </c>
      <c r="N288" s="250" t="s">
        <v>44</v>
      </c>
      <c r="O288" s="90"/>
      <c r="P288" s="251">
        <f>O288*H288</f>
        <v>0</v>
      </c>
      <c r="Q288" s="251">
        <v>0</v>
      </c>
      <c r="R288" s="251">
        <f>Q288*H288</f>
        <v>0</v>
      </c>
      <c r="S288" s="251">
        <v>0</v>
      </c>
      <c r="T288" s="252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3" t="s">
        <v>147</v>
      </c>
      <c r="AT288" s="253" t="s">
        <v>142</v>
      </c>
      <c r="AU288" s="253" t="s">
        <v>88</v>
      </c>
      <c r="AY288" s="16" t="s">
        <v>139</v>
      </c>
      <c r="BE288" s="254">
        <f>IF(N288="základní",J288,0)</f>
        <v>0</v>
      </c>
      <c r="BF288" s="254">
        <f>IF(N288="snížená",J288,0)</f>
        <v>0</v>
      </c>
      <c r="BG288" s="254">
        <f>IF(N288="zákl. přenesená",J288,0)</f>
        <v>0</v>
      </c>
      <c r="BH288" s="254">
        <f>IF(N288="sníž. přenesená",J288,0)</f>
        <v>0</v>
      </c>
      <c r="BI288" s="254">
        <f>IF(N288="nulová",J288,0)</f>
        <v>0</v>
      </c>
      <c r="BJ288" s="16" t="s">
        <v>88</v>
      </c>
      <c r="BK288" s="254">
        <f>ROUND(I288*H288,0)</f>
        <v>0</v>
      </c>
      <c r="BL288" s="16" t="s">
        <v>147</v>
      </c>
      <c r="BM288" s="253" t="s">
        <v>422</v>
      </c>
    </row>
    <row r="289" spans="1:51" s="13" customFormat="1" ht="12">
      <c r="A289" s="13"/>
      <c r="B289" s="255"/>
      <c r="C289" s="256"/>
      <c r="D289" s="257" t="s">
        <v>149</v>
      </c>
      <c r="E289" s="258" t="s">
        <v>1</v>
      </c>
      <c r="F289" s="259" t="s">
        <v>387</v>
      </c>
      <c r="G289" s="256"/>
      <c r="H289" s="260">
        <v>160.38</v>
      </c>
      <c r="I289" s="261"/>
      <c r="J289" s="256"/>
      <c r="K289" s="256"/>
      <c r="L289" s="262"/>
      <c r="M289" s="263"/>
      <c r="N289" s="264"/>
      <c r="O289" s="264"/>
      <c r="P289" s="264"/>
      <c r="Q289" s="264"/>
      <c r="R289" s="264"/>
      <c r="S289" s="264"/>
      <c r="T289" s="26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6" t="s">
        <v>149</v>
      </c>
      <c r="AU289" s="266" t="s">
        <v>88</v>
      </c>
      <c r="AV289" s="13" t="s">
        <v>88</v>
      </c>
      <c r="AW289" s="13" t="s">
        <v>33</v>
      </c>
      <c r="AX289" s="13" t="s">
        <v>78</v>
      </c>
      <c r="AY289" s="266" t="s">
        <v>139</v>
      </c>
    </row>
    <row r="290" spans="1:51" s="13" customFormat="1" ht="12">
      <c r="A290" s="13"/>
      <c r="B290" s="255"/>
      <c r="C290" s="256"/>
      <c r="D290" s="257" t="s">
        <v>149</v>
      </c>
      <c r="E290" s="258" t="s">
        <v>1</v>
      </c>
      <c r="F290" s="259" t="s">
        <v>211</v>
      </c>
      <c r="G290" s="256"/>
      <c r="H290" s="260">
        <v>6.942</v>
      </c>
      <c r="I290" s="261"/>
      <c r="J290" s="256"/>
      <c r="K290" s="256"/>
      <c r="L290" s="262"/>
      <c r="M290" s="263"/>
      <c r="N290" s="264"/>
      <c r="O290" s="264"/>
      <c r="P290" s="264"/>
      <c r="Q290" s="264"/>
      <c r="R290" s="264"/>
      <c r="S290" s="264"/>
      <c r="T290" s="26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6" t="s">
        <v>149</v>
      </c>
      <c r="AU290" s="266" t="s">
        <v>88</v>
      </c>
      <c r="AV290" s="13" t="s">
        <v>88</v>
      </c>
      <c r="AW290" s="13" t="s">
        <v>33</v>
      </c>
      <c r="AX290" s="13" t="s">
        <v>78</v>
      </c>
      <c r="AY290" s="266" t="s">
        <v>139</v>
      </c>
    </row>
    <row r="291" spans="1:51" s="13" customFormat="1" ht="12">
      <c r="A291" s="13"/>
      <c r="B291" s="255"/>
      <c r="C291" s="256"/>
      <c r="D291" s="257" t="s">
        <v>149</v>
      </c>
      <c r="E291" s="258" t="s">
        <v>1</v>
      </c>
      <c r="F291" s="259" t="s">
        <v>423</v>
      </c>
      <c r="G291" s="256"/>
      <c r="H291" s="260">
        <v>2231.787</v>
      </c>
      <c r="I291" s="261"/>
      <c r="J291" s="256"/>
      <c r="K291" s="256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149</v>
      </c>
      <c r="AU291" s="266" t="s">
        <v>88</v>
      </c>
      <c r="AV291" s="13" t="s">
        <v>88</v>
      </c>
      <c r="AW291" s="13" t="s">
        <v>33</v>
      </c>
      <c r="AX291" s="13" t="s">
        <v>78</v>
      </c>
      <c r="AY291" s="266" t="s">
        <v>139</v>
      </c>
    </row>
    <row r="292" spans="1:65" s="2" customFormat="1" ht="24" customHeight="1">
      <c r="A292" s="37"/>
      <c r="B292" s="38"/>
      <c r="C292" s="242" t="s">
        <v>424</v>
      </c>
      <c r="D292" s="242" t="s">
        <v>142</v>
      </c>
      <c r="E292" s="243" t="s">
        <v>425</v>
      </c>
      <c r="F292" s="244" t="s">
        <v>426</v>
      </c>
      <c r="G292" s="245" t="s">
        <v>153</v>
      </c>
      <c r="H292" s="246">
        <v>200</v>
      </c>
      <c r="I292" s="247"/>
      <c r="J292" s="248">
        <f>ROUND(I292*H292,0)</f>
        <v>0</v>
      </c>
      <c r="K292" s="244" t="s">
        <v>146</v>
      </c>
      <c r="L292" s="43"/>
      <c r="M292" s="249" t="s">
        <v>1</v>
      </c>
      <c r="N292" s="250" t="s">
        <v>44</v>
      </c>
      <c r="O292" s="90"/>
      <c r="P292" s="251">
        <f>O292*H292</f>
        <v>0</v>
      </c>
      <c r="Q292" s="251">
        <v>0</v>
      </c>
      <c r="R292" s="251">
        <f>Q292*H292</f>
        <v>0</v>
      </c>
      <c r="S292" s="251">
        <v>0</v>
      </c>
      <c r="T292" s="25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3" t="s">
        <v>147</v>
      </c>
      <c r="AT292" s="253" t="s">
        <v>142</v>
      </c>
      <c r="AU292" s="253" t="s">
        <v>88</v>
      </c>
      <c r="AY292" s="16" t="s">
        <v>139</v>
      </c>
      <c r="BE292" s="254">
        <f>IF(N292="základní",J292,0)</f>
        <v>0</v>
      </c>
      <c r="BF292" s="254">
        <f>IF(N292="snížená",J292,0)</f>
        <v>0</v>
      </c>
      <c r="BG292" s="254">
        <f>IF(N292="zákl. přenesená",J292,0)</f>
        <v>0</v>
      </c>
      <c r="BH292" s="254">
        <f>IF(N292="sníž. přenesená",J292,0)</f>
        <v>0</v>
      </c>
      <c r="BI292" s="254">
        <f>IF(N292="nulová",J292,0)</f>
        <v>0</v>
      </c>
      <c r="BJ292" s="16" t="s">
        <v>88</v>
      </c>
      <c r="BK292" s="254">
        <f>ROUND(I292*H292,0)</f>
        <v>0</v>
      </c>
      <c r="BL292" s="16" t="s">
        <v>147</v>
      </c>
      <c r="BM292" s="253" t="s">
        <v>427</v>
      </c>
    </row>
    <row r="293" spans="1:51" s="13" customFormat="1" ht="12">
      <c r="A293" s="13"/>
      <c r="B293" s="255"/>
      <c r="C293" s="256"/>
      <c r="D293" s="257" t="s">
        <v>149</v>
      </c>
      <c r="E293" s="258" t="s">
        <v>1</v>
      </c>
      <c r="F293" s="259" t="s">
        <v>428</v>
      </c>
      <c r="G293" s="256"/>
      <c r="H293" s="260">
        <v>200</v>
      </c>
      <c r="I293" s="261"/>
      <c r="J293" s="256"/>
      <c r="K293" s="256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149</v>
      </c>
      <c r="AU293" s="266" t="s">
        <v>88</v>
      </c>
      <c r="AV293" s="13" t="s">
        <v>88</v>
      </c>
      <c r="AW293" s="13" t="s">
        <v>33</v>
      </c>
      <c r="AX293" s="13" t="s">
        <v>78</v>
      </c>
      <c r="AY293" s="266" t="s">
        <v>139</v>
      </c>
    </row>
    <row r="294" spans="1:65" s="2" customFormat="1" ht="24" customHeight="1">
      <c r="A294" s="37"/>
      <c r="B294" s="38"/>
      <c r="C294" s="242" t="s">
        <v>429</v>
      </c>
      <c r="D294" s="242" t="s">
        <v>142</v>
      </c>
      <c r="E294" s="243" t="s">
        <v>430</v>
      </c>
      <c r="F294" s="244" t="s">
        <v>431</v>
      </c>
      <c r="G294" s="245" t="s">
        <v>160</v>
      </c>
      <c r="H294" s="246">
        <v>191.296</v>
      </c>
      <c r="I294" s="247"/>
      <c r="J294" s="248">
        <f>ROUND(I294*H294,0)</f>
        <v>0</v>
      </c>
      <c r="K294" s="244" t="s">
        <v>1</v>
      </c>
      <c r="L294" s="43"/>
      <c r="M294" s="249" t="s">
        <v>1</v>
      </c>
      <c r="N294" s="250" t="s">
        <v>44</v>
      </c>
      <c r="O294" s="90"/>
      <c r="P294" s="251">
        <f>O294*H294</f>
        <v>0</v>
      </c>
      <c r="Q294" s="251">
        <v>0</v>
      </c>
      <c r="R294" s="251">
        <f>Q294*H294</f>
        <v>0</v>
      </c>
      <c r="S294" s="251">
        <v>0</v>
      </c>
      <c r="T294" s="25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3" t="s">
        <v>147</v>
      </c>
      <c r="AT294" s="253" t="s">
        <v>142</v>
      </c>
      <c r="AU294" s="253" t="s">
        <v>88</v>
      </c>
      <c r="AY294" s="16" t="s">
        <v>139</v>
      </c>
      <c r="BE294" s="254">
        <f>IF(N294="základní",J294,0)</f>
        <v>0</v>
      </c>
      <c r="BF294" s="254">
        <f>IF(N294="snížená",J294,0)</f>
        <v>0</v>
      </c>
      <c r="BG294" s="254">
        <f>IF(N294="zákl. přenesená",J294,0)</f>
        <v>0</v>
      </c>
      <c r="BH294" s="254">
        <f>IF(N294="sníž. přenesená",J294,0)</f>
        <v>0</v>
      </c>
      <c r="BI294" s="254">
        <f>IF(N294="nulová",J294,0)</f>
        <v>0</v>
      </c>
      <c r="BJ294" s="16" t="s">
        <v>88</v>
      </c>
      <c r="BK294" s="254">
        <f>ROUND(I294*H294,0)</f>
        <v>0</v>
      </c>
      <c r="BL294" s="16" t="s">
        <v>147</v>
      </c>
      <c r="BM294" s="253" t="s">
        <v>432</v>
      </c>
    </row>
    <row r="295" spans="1:51" s="13" customFormat="1" ht="12">
      <c r="A295" s="13"/>
      <c r="B295" s="255"/>
      <c r="C295" s="256"/>
      <c r="D295" s="257" t="s">
        <v>149</v>
      </c>
      <c r="E295" s="258" t="s">
        <v>1</v>
      </c>
      <c r="F295" s="259" t="s">
        <v>433</v>
      </c>
      <c r="G295" s="256"/>
      <c r="H295" s="260">
        <v>191.296</v>
      </c>
      <c r="I295" s="261"/>
      <c r="J295" s="256"/>
      <c r="K295" s="256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149</v>
      </c>
      <c r="AU295" s="266" t="s">
        <v>88</v>
      </c>
      <c r="AV295" s="13" t="s">
        <v>88</v>
      </c>
      <c r="AW295" s="13" t="s">
        <v>33</v>
      </c>
      <c r="AX295" s="13" t="s">
        <v>78</v>
      </c>
      <c r="AY295" s="266" t="s">
        <v>139</v>
      </c>
    </row>
    <row r="296" spans="1:65" s="2" customFormat="1" ht="24" customHeight="1">
      <c r="A296" s="37"/>
      <c r="B296" s="38"/>
      <c r="C296" s="242" t="s">
        <v>434</v>
      </c>
      <c r="D296" s="242" t="s">
        <v>142</v>
      </c>
      <c r="E296" s="243" t="s">
        <v>435</v>
      </c>
      <c r="F296" s="244" t="s">
        <v>436</v>
      </c>
      <c r="G296" s="245" t="s">
        <v>160</v>
      </c>
      <c r="H296" s="246">
        <v>2.4</v>
      </c>
      <c r="I296" s="247"/>
      <c r="J296" s="248">
        <f>ROUND(I296*H296,0)</f>
        <v>0</v>
      </c>
      <c r="K296" s="244" t="s">
        <v>146</v>
      </c>
      <c r="L296" s="43"/>
      <c r="M296" s="249" t="s">
        <v>1</v>
      </c>
      <c r="N296" s="250" t="s">
        <v>44</v>
      </c>
      <c r="O296" s="90"/>
      <c r="P296" s="251">
        <f>O296*H296</f>
        <v>0</v>
      </c>
      <c r="Q296" s="251">
        <v>0.063</v>
      </c>
      <c r="R296" s="251">
        <f>Q296*H296</f>
        <v>0.1512</v>
      </c>
      <c r="S296" s="251">
        <v>0</v>
      </c>
      <c r="T296" s="25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3" t="s">
        <v>147</v>
      </c>
      <c r="AT296" s="253" t="s">
        <v>142</v>
      </c>
      <c r="AU296" s="253" t="s">
        <v>88</v>
      </c>
      <c r="AY296" s="16" t="s">
        <v>139</v>
      </c>
      <c r="BE296" s="254">
        <f>IF(N296="základní",J296,0)</f>
        <v>0</v>
      </c>
      <c r="BF296" s="254">
        <f>IF(N296="snížená",J296,0)</f>
        <v>0</v>
      </c>
      <c r="BG296" s="254">
        <f>IF(N296="zákl. přenesená",J296,0)</f>
        <v>0</v>
      </c>
      <c r="BH296" s="254">
        <f>IF(N296="sníž. přenesená",J296,0)</f>
        <v>0</v>
      </c>
      <c r="BI296" s="254">
        <f>IF(N296="nulová",J296,0)</f>
        <v>0</v>
      </c>
      <c r="BJ296" s="16" t="s">
        <v>88</v>
      </c>
      <c r="BK296" s="254">
        <f>ROUND(I296*H296,0)</f>
        <v>0</v>
      </c>
      <c r="BL296" s="16" t="s">
        <v>147</v>
      </c>
      <c r="BM296" s="253" t="s">
        <v>437</v>
      </c>
    </row>
    <row r="297" spans="1:51" s="13" customFormat="1" ht="12">
      <c r="A297" s="13"/>
      <c r="B297" s="255"/>
      <c r="C297" s="256"/>
      <c r="D297" s="257" t="s">
        <v>149</v>
      </c>
      <c r="E297" s="258" t="s">
        <v>1</v>
      </c>
      <c r="F297" s="259" t="s">
        <v>438</v>
      </c>
      <c r="G297" s="256"/>
      <c r="H297" s="260">
        <v>2.4</v>
      </c>
      <c r="I297" s="261"/>
      <c r="J297" s="256"/>
      <c r="K297" s="256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149</v>
      </c>
      <c r="AU297" s="266" t="s">
        <v>88</v>
      </c>
      <c r="AV297" s="13" t="s">
        <v>88</v>
      </c>
      <c r="AW297" s="13" t="s">
        <v>33</v>
      </c>
      <c r="AX297" s="13" t="s">
        <v>78</v>
      </c>
      <c r="AY297" s="266" t="s">
        <v>139</v>
      </c>
    </row>
    <row r="298" spans="1:65" s="2" customFormat="1" ht="36" customHeight="1">
      <c r="A298" s="37"/>
      <c r="B298" s="38"/>
      <c r="C298" s="242" t="s">
        <v>439</v>
      </c>
      <c r="D298" s="242" t="s">
        <v>142</v>
      </c>
      <c r="E298" s="243" t="s">
        <v>440</v>
      </c>
      <c r="F298" s="244" t="s">
        <v>441</v>
      </c>
      <c r="G298" s="245" t="s">
        <v>160</v>
      </c>
      <c r="H298" s="246">
        <v>191.296</v>
      </c>
      <c r="I298" s="247"/>
      <c r="J298" s="248">
        <f>ROUND(I298*H298,0)</f>
        <v>0</v>
      </c>
      <c r="K298" s="244" t="s">
        <v>1</v>
      </c>
      <c r="L298" s="43"/>
      <c r="M298" s="249" t="s">
        <v>1</v>
      </c>
      <c r="N298" s="250" t="s">
        <v>44</v>
      </c>
      <c r="O298" s="90"/>
      <c r="P298" s="251">
        <f>O298*H298</f>
        <v>0</v>
      </c>
      <c r="Q298" s="251">
        <v>0</v>
      </c>
      <c r="R298" s="251">
        <f>Q298*H298</f>
        <v>0</v>
      </c>
      <c r="S298" s="251">
        <v>0</v>
      </c>
      <c r="T298" s="25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3" t="s">
        <v>147</v>
      </c>
      <c r="AT298" s="253" t="s">
        <v>142</v>
      </c>
      <c r="AU298" s="253" t="s">
        <v>88</v>
      </c>
      <c r="AY298" s="16" t="s">
        <v>139</v>
      </c>
      <c r="BE298" s="254">
        <f>IF(N298="základní",J298,0)</f>
        <v>0</v>
      </c>
      <c r="BF298" s="254">
        <f>IF(N298="snížená",J298,0)</f>
        <v>0</v>
      </c>
      <c r="BG298" s="254">
        <f>IF(N298="zákl. přenesená",J298,0)</f>
        <v>0</v>
      </c>
      <c r="BH298" s="254">
        <f>IF(N298="sníž. přenesená",J298,0)</f>
        <v>0</v>
      </c>
      <c r="BI298" s="254">
        <f>IF(N298="nulová",J298,0)</f>
        <v>0</v>
      </c>
      <c r="BJ298" s="16" t="s">
        <v>88</v>
      </c>
      <c r="BK298" s="254">
        <f>ROUND(I298*H298,0)</f>
        <v>0</v>
      </c>
      <c r="BL298" s="16" t="s">
        <v>147</v>
      </c>
      <c r="BM298" s="253" t="s">
        <v>442</v>
      </c>
    </row>
    <row r="299" spans="1:51" s="13" customFormat="1" ht="12">
      <c r="A299" s="13"/>
      <c r="B299" s="255"/>
      <c r="C299" s="256"/>
      <c r="D299" s="257" t="s">
        <v>149</v>
      </c>
      <c r="E299" s="258" t="s">
        <v>1</v>
      </c>
      <c r="F299" s="259" t="s">
        <v>433</v>
      </c>
      <c r="G299" s="256"/>
      <c r="H299" s="260">
        <v>191.296</v>
      </c>
      <c r="I299" s="261"/>
      <c r="J299" s="256"/>
      <c r="K299" s="256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149</v>
      </c>
      <c r="AU299" s="266" t="s">
        <v>88</v>
      </c>
      <c r="AV299" s="13" t="s">
        <v>88</v>
      </c>
      <c r="AW299" s="13" t="s">
        <v>33</v>
      </c>
      <c r="AX299" s="13" t="s">
        <v>78</v>
      </c>
      <c r="AY299" s="266" t="s">
        <v>139</v>
      </c>
    </row>
    <row r="300" spans="1:65" s="2" customFormat="1" ht="24" customHeight="1">
      <c r="A300" s="37"/>
      <c r="B300" s="38"/>
      <c r="C300" s="242" t="s">
        <v>443</v>
      </c>
      <c r="D300" s="242" t="s">
        <v>142</v>
      </c>
      <c r="E300" s="243" t="s">
        <v>444</v>
      </c>
      <c r="F300" s="244" t="s">
        <v>445</v>
      </c>
      <c r="G300" s="245" t="s">
        <v>160</v>
      </c>
      <c r="H300" s="246">
        <v>191.296</v>
      </c>
      <c r="I300" s="247"/>
      <c r="J300" s="248">
        <f>ROUND(I300*H300,0)</f>
        <v>0</v>
      </c>
      <c r="K300" s="244" t="s">
        <v>146</v>
      </c>
      <c r="L300" s="43"/>
      <c r="M300" s="249" t="s">
        <v>1</v>
      </c>
      <c r="N300" s="250" t="s">
        <v>44</v>
      </c>
      <c r="O300" s="90"/>
      <c r="P300" s="251">
        <f>O300*H300</f>
        <v>0</v>
      </c>
      <c r="Q300" s="251">
        <v>0.03</v>
      </c>
      <c r="R300" s="251">
        <f>Q300*H300</f>
        <v>5.73888</v>
      </c>
      <c r="S300" s="251">
        <v>0</v>
      </c>
      <c r="T300" s="25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3" t="s">
        <v>147</v>
      </c>
      <c r="AT300" s="253" t="s">
        <v>142</v>
      </c>
      <c r="AU300" s="253" t="s">
        <v>88</v>
      </c>
      <c r="AY300" s="16" t="s">
        <v>139</v>
      </c>
      <c r="BE300" s="254">
        <f>IF(N300="základní",J300,0)</f>
        <v>0</v>
      </c>
      <c r="BF300" s="254">
        <f>IF(N300="snížená",J300,0)</f>
        <v>0</v>
      </c>
      <c r="BG300" s="254">
        <f>IF(N300="zákl. přenesená",J300,0)</f>
        <v>0</v>
      </c>
      <c r="BH300" s="254">
        <f>IF(N300="sníž. přenesená",J300,0)</f>
        <v>0</v>
      </c>
      <c r="BI300" s="254">
        <f>IF(N300="nulová",J300,0)</f>
        <v>0</v>
      </c>
      <c r="BJ300" s="16" t="s">
        <v>88</v>
      </c>
      <c r="BK300" s="254">
        <f>ROUND(I300*H300,0)</f>
        <v>0</v>
      </c>
      <c r="BL300" s="16" t="s">
        <v>147</v>
      </c>
      <c r="BM300" s="253" t="s">
        <v>446</v>
      </c>
    </row>
    <row r="301" spans="1:51" s="13" customFormat="1" ht="12">
      <c r="A301" s="13"/>
      <c r="B301" s="255"/>
      <c r="C301" s="256"/>
      <c r="D301" s="257" t="s">
        <v>149</v>
      </c>
      <c r="E301" s="258" t="s">
        <v>1</v>
      </c>
      <c r="F301" s="259" t="s">
        <v>433</v>
      </c>
      <c r="G301" s="256"/>
      <c r="H301" s="260">
        <v>191.296</v>
      </c>
      <c r="I301" s="261"/>
      <c r="J301" s="256"/>
      <c r="K301" s="256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149</v>
      </c>
      <c r="AU301" s="266" t="s">
        <v>88</v>
      </c>
      <c r="AV301" s="13" t="s">
        <v>88</v>
      </c>
      <c r="AW301" s="13" t="s">
        <v>33</v>
      </c>
      <c r="AX301" s="13" t="s">
        <v>78</v>
      </c>
      <c r="AY301" s="266" t="s">
        <v>139</v>
      </c>
    </row>
    <row r="302" spans="1:65" s="2" customFormat="1" ht="24" customHeight="1">
      <c r="A302" s="37"/>
      <c r="B302" s="38"/>
      <c r="C302" s="242" t="s">
        <v>447</v>
      </c>
      <c r="D302" s="242" t="s">
        <v>142</v>
      </c>
      <c r="E302" s="243" t="s">
        <v>448</v>
      </c>
      <c r="F302" s="244" t="s">
        <v>449</v>
      </c>
      <c r="G302" s="245" t="s">
        <v>153</v>
      </c>
      <c r="H302" s="246">
        <v>271.04</v>
      </c>
      <c r="I302" s="247"/>
      <c r="J302" s="248">
        <f>ROUND(I302*H302,0)</f>
        <v>0</v>
      </c>
      <c r="K302" s="244" t="s">
        <v>1</v>
      </c>
      <c r="L302" s="43"/>
      <c r="M302" s="249" t="s">
        <v>1</v>
      </c>
      <c r="N302" s="250" t="s">
        <v>44</v>
      </c>
      <c r="O302" s="90"/>
      <c r="P302" s="251">
        <f>O302*H302</f>
        <v>0</v>
      </c>
      <c r="Q302" s="251">
        <v>0.00023</v>
      </c>
      <c r="R302" s="251">
        <f>Q302*H302</f>
        <v>0.062339200000000004</v>
      </c>
      <c r="S302" s="251">
        <v>0</v>
      </c>
      <c r="T302" s="25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3" t="s">
        <v>147</v>
      </c>
      <c r="AT302" s="253" t="s">
        <v>142</v>
      </c>
      <c r="AU302" s="253" t="s">
        <v>88</v>
      </c>
      <c r="AY302" s="16" t="s">
        <v>139</v>
      </c>
      <c r="BE302" s="254">
        <f>IF(N302="základní",J302,0)</f>
        <v>0</v>
      </c>
      <c r="BF302" s="254">
        <f>IF(N302="snížená",J302,0)</f>
        <v>0</v>
      </c>
      <c r="BG302" s="254">
        <f>IF(N302="zákl. přenesená",J302,0)</f>
        <v>0</v>
      </c>
      <c r="BH302" s="254">
        <f>IF(N302="sníž. přenesená",J302,0)</f>
        <v>0</v>
      </c>
      <c r="BI302" s="254">
        <f>IF(N302="nulová",J302,0)</f>
        <v>0</v>
      </c>
      <c r="BJ302" s="16" t="s">
        <v>88</v>
      </c>
      <c r="BK302" s="254">
        <f>ROUND(I302*H302,0)</f>
        <v>0</v>
      </c>
      <c r="BL302" s="16" t="s">
        <v>147</v>
      </c>
      <c r="BM302" s="253" t="s">
        <v>450</v>
      </c>
    </row>
    <row r="303" spans="1:51" s="13" customFormat="1" ht="12">
      <c r="A303" s="13"/>
      <c r="B303" s="255"/>
      <c r="C303" s="256"/>
      <c r="D303" s="257" t="s">
        <v>149</v>
      </c>
      <c r="E303" s="258" t="s">
        <v>1</v>
      </c>
      <c r="F303" s="259" t="s">
        <v>451</v>
      </c>
      <c r="G303" s="256"/>
      <c r="H303" s="260">
        <v>271.04</v>
      </c>
      <c r="I303" s="261"/>
      <c r="J303" s="256"/>
      <c r="K303" s="256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149</v>
      </c>
      <c r="AU303" s="266" t="s">
        <v>88</v>
      </c>
      <c r="AV303" s="13" t="s">
        <v>88</v>
      </c>
      <c r="AW303" s="13" t="s">
        <v>33</v>
      </c>
      <c r="AX303" s="13" t="s">
        <v>78</v>
      </c>
      <c r="AY303" s="266" t="s">
        <v>139</v>
      </c>
    </row>
    <row r="304" spans="1:65" s="2" customFormat="1" ht="24" customHeight="1">
      <c r="A304" s="37"/>
      <c r="B304" s="38"/>
      <c r="C304" s="242" t="s">
        <v>452</v>
      </c>
      <c r="D304" s="242" t="s">
        <v>142</v>
      </c>
      <c r="E304" s="243" t="s">
        <v>453</v>
      </c>
      <c r="F304" s="244" t="s">
        <v>454</v>
      </c>
      <c r="G304" s="245" t="s">
        <v>153</v>
      </c>
      <c r="H304" s="246">
        <v>271.04</v>
      </c>
      <c r="I304" s="247"/>
      <c r="J304" s="248">
        <f>ROUND(I304*H304,0)</f>
        <v>0</v>
      </c>
      <c r="K304" s="244" t="s">
        <v>146</v>
      </c>
      <c r="L304" s="43"/>
      <c r="M304" s="249" t="s">
        <v>1</v>
      </c>
      <c r="N304" s="250" t="s">
        <v>44</v>
      </c>
      <c r="O304" s="90"/>
      <c r="P304" s="251">
        <f>O304*H304</f>
        <v>0</v>
      </c>
      <c r="Q304" s="251">
        <v>0</v>
      </c>
      <c r="R304" s="251">
        <f>Q304*H304</f>
        <v>0</v>
      </c>
      <c r="S304" s="251">
        <v>0</v>
      </c>
      <c r="T304" s="25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3" t="s">
        <v>147</v>
      </c>
      <c r="AT304" s="253" t="s">
        <v>142</v>
      </c>
      <c r="AU304" s="253" t="s">
        <v>88</v>
      </c>
      <c r="AY304" s="16" t="s">
        <v>139</v>
      </c>
      <c r="BE304" s="254">
        <f>IF(N304="základní",J304,0)</f>
        <v>0</v>
      </c>
      <c r="BF304" s="254">
        <f>IF(N304="snížená",J304,0)</f>
        <v>0</v>
      </c>
      <c r="BG304" s="254">
        <f>IF(N304="zákl. přenesená",J304,0)</f>
        <v>0</v>
      </c>
      <c r="BH304" s="254">
        <f>IF(N304="sníž. přenesená",J304,0)</f>
        <v>0</v>
      </c>
      <c r="BI304" s="254">
        <f>IF(N304="nulová",J304,0)</f>
        <v>0</v>
      </c>
      <c r="BJ304" s="16" t="s">
        <v>88</v>
      </c>
      <c r="BK304" s="254">
        <f>ROUND(I304*H304,0)</f>
        <v>0</v>
      </c>
      <c r="BL304" s="16" t="s">
        <v>147</v>
      </c>
      <c r="BM304" s="253" t="s">
        <v>455</v>
      </c>
    </row>
    <row r="305" spans="1:51" s="13" customFormat="1" ht="12">
      <c r="A305" s="13"/>
      <c r="B305" s="255"/>
      <c r="C305" s="256"/>
      <c r="D305" s="257" t="s">
        <v>149</v>
      </c>
      <c r="E305" s="258" t="s">
        <v>1</v>
      </c>
      <c r="F305" s="259" t="s">
        <v>451</v>
      </c>
      <c r="G305" s="256"/>
      <c r="H305" s="260">
        <v>271.04</v>
      </c>
      <c r="I305" s="261"/>
      <c r="J305" s="256"/>
      <c r="K305" s="256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149</v>
      </c>
      <c r="AU305" s="266" t="s">
        <v>88</v>
      </c>
      <c r="AV305" s="13" t="s">
        <v>88</v>
      </c>
      <c r="AW305" s="13" t="s">
        <v>33</v>
      </c>
      <c r="AX305" s="13" t="s">
        <v>78</v>
      </c>
      <c r="AY305" s="266" t="s">
        <v>139</v>
      </c>
    </row>
    <row r="306" spans="1:65" s="2" customFormat="1" ht="24" customHeight="1">
      <c r="A306" s="37"/>
      <c r="B306" s="38"/>
      <c r="C306" s="242" t="s">
        <v>456</v>
      </c>
      <c r="D306" s="242" t="s">
        <v>142</v>
      </c>
      <c r="E306" s="243" t="s">
        <v>457</v>
      </c>
      <c r="F306" s="244" t="s">
        <v>458</v>
      </c>
      <c r="G306" s="245" t="s">
        <v>170</v>
      </c>
      <c r="H306" s="246">
        <v>80</v>
      </c>
      <c r="I306" s="247"/>
      <c r="J306" s="248">
        <f>ROUND(I306*H306,0)</f>
        <v>0</v>
      </c>
      <c r="K306" s="244" t="s">
        <v>146</v>
      </c>
      <c r="L306" s="43"/>
      <c r="M306" s="249" t="s">
        <v>1</v>
      </c>
      <c r="N306" s="250" t="s">
        <v>44</v>
      </c>
      <c r="O306" s="90"/>
      <c r="P306" s="251">
        <f>O306*H306</f>
        <v>0</v>
      </c>
      <c r="Q306" s="251">
        <v>0</v>
      </c>
      <c r="R306" s="251">
        <f>Q306*H306</f>
        <v>0</v>
      </c>
      <c r="S306" s="251">
        <v>0</v>
      </c>
      <c r="T306" s="25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3" t="s">
        <v>147</v>
      </c>
      <c r="AT306" s="253" t="s">
        <v>142</v>
      </c>
      <c r="AU306" s="253" t="s">
        <v>88</v>
      </c>
      <c r="AY306" s="16" t="s">
        <v>139</v>
      </c>
      <c r="BE306" s="254">
        <f>IF(N306="základní",J306,0)</f>
        <v>0</v>
      </c>
      <c r="BF306" s="254">
        <f>IF(N306="snížená",J306,0)</f>
        <v>0</v>
      </c>
      <c r="BG306" s="254">
        <f>IF(N306="zákl. přenesená",J306,0)</f>
        <v>0</v>
      </c>
      <c r="BH306" s="254">
        <f>IF(N306="sníž. přenesená",J306,0)</f>
        <v>0</v>
      </c>
      <c r="BI306" s="254">
        <f>IF(N306="nulová",J306,0)</f>
        <v>0</v>
      </c>
      <c r="BJ306" s="16" t="s">
        <v>88</v>
      </c>
      <c r="BK306" s="254">
        <f>ROUND(I306*H306,0)</f>
        <v>0</v>
      </c>
      <c r="BL306" s="16" t="s">
        <v>147</v>
      </c>
      <c r="BM306" s="253" t="s">
        <v>459</v>
      </c>
    </row>
    <row r="307" spans="1:51" s="13" customFormat="1" ht="12">
      <c r="A307" s="13"/>
      <c r="B307" s="255"/>
      <c r="C307" s="256"/>
      <c r="D307" s="257" t="s">
        <v>149</v>
      </c>
      <c r="E307" s="258" t="s">
        <v>1</v>
      </c>
      <c r="F307" s="259" t="s">
        <v>460</v>
      </c>
      <c r="G307" s="256"/>
      <c r="H307" s="260">
        <v>16</v>
      </c>
      <c r="I307" s="261"/>
      <c r="J307" s="256"/>
      <c r="K307" s="256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149</v>
      </c>
      <c r="AU307" s="266" t="s">
        <v>88</v>
      </c>
      <c r="AV307" s="13" t="s">
        <v>88</v>
      </c>
      <c r="AW307" s="13" t="s">
        <v>33</v>
      </c>
      <c r="AX307" s="13" t="s">
        <v>78</v>
      </c>
      <c r="AY307" s="266" t="s">
        <v>139</v>
      </c>
    </row>
    <row r="308" spans="1:51" s="13" customFormat="1" ht="12">
      <c r="A308" s="13"/>
      <c r="B308" s="255"/>
      <c r="C308" s="256"/>
      <c r="D308" s="257" t="s">
        <v>149</v>
      </c>
      <c r="E308" s="258" t="s">
        <v>1</v>
      </c>
      <c r="F308" s="259" t="s">
        <v>461</v>
      </c>
      <c r="G308" s="256"/>
      <c r="H308" s="260">
        <v>64</v>
      </c>
      <c r="I308" s="261"/>
      <c r="J308" s="256"/>
      <c r="K308" s="256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149</v>
      </c>
      <c r="AU308" s="266" t="s">
        <v>88</v>
      </c>
      <c r="AV308" s="13" t="s">
        <v>88</v>
      </c>
      <c r="AW308" s="13" t="s">
        <v>33</v>
      </c>
      <c r="AX308" s="13" t="s">
        <v>78</v>
      </c>
      <c r="AY308" s="266" t="s">
        <v>139</v>
      </c>
    </row>
    <row r="309" spans="1:65" s="2" customFormat="1" ht="24" customHeight="1">
      <c r="A309" s="37"/>
      <c r="B309" s="38"/>
      <c r="C309" s="267" t="s">
        <v>462</v>
      </c>
      <c r="D309" s="267" t="s">
        <v>189</v>
      </c>
      <c r="E309" s="268" t="s">
        <v>463</v>
      </c>
      <c r="F309" s="269" t="s">
        <v>464</v>
      </c>
      <c r="G309" s="270" t="s">
        <v>170</v>
      </c>
      <c r="H309" s="271">
        <v>16</v>
      </c>
      <c r="I309" s="272"/>
      <c r="J309" s="273">
        <f>ROUND(I309*H309,0)</f>
        <v>0</v>
      </c>
      <c r="K309" s="269" t="s">
        <v>1</v>
      </c>
      <c r="L309" s="274"/>
      <c r="M309" s="275" t="s">
        <v>1</v>
      </c>
      <c r="N309" s="276" t="s">
        <v>44</v>
      </c>
      <c r="O309" s="90"/>
      <c r="P309" s="251">
        <f>O309*H309</f>
        <v>0</v>
      </c>
      <c r="Q309" s="251">
        <v>3E-05</v>
      </c>
      <c r="R309" s="251">
        <f>Q309*H309</f>
        <v>0.00048</v>
      </c>
      <c r="S309" s="251">
        <v>0</v>
      </c>
      <c r="T309" s="25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3" t="s">
        <v>182</v>
      </c>
      <c r="AT309" s="253" t="s">
        <v>189</v>
      </c>
      <c r="AU309" s="253" t="s">
        <v>88</v>
      </c>
      <c r="AY309" s="16" t="s">
        <v>139</v>
      </c>
      <c r="BE309" s="254">
        <f>IF(N309="základní",J309,0)</f>
        <v>0</v>
      </c>
      <c r="BF309" s="254">
        <f>IF(N309="snížená",J309,0)</f>
        <v>0</v>
      </c>
      <c r="BG309" s="254">
        <f>IF(N309="zákl. přenesená",J309,0)</f>
        <v>0</v>
      </c>
      <c r="BH309" s="254">
        <f>IF(N309="sníž. přenesená",J309,0)</f>
        <v>0</v>
      </c>
      <c r="BI309" s="254">
        <f>IF(N309="nulová",J309,0)</f>
        <v>0</v>
      </c>
      <c r="BJ309" s="16" t="s">
        <v>88</v>
      </c>
      <c r="BK309" s="254">
        <f>ROUND(I309*H309,0)</f>
        <v>0</v>
      </c>
      <c r="BL309" s="16" t="s">
        <v>147</v>
      </c>
      <c r="BM309" s="253" t="s">
        <v>465</v>
      </c>
    </row>
    <row r="310" spans="1:65" s="2" customFormat="1" ht="16.5" customHeight="1">
      <c r="A310" s="37"/>
      <c r="B310" s="38"/>
      <c r="C310" s="267" t="s">
        <v>466</v>
      </c>
      <c r="D310" s="267" t="s">
        <v>189</v>
      </c>
      <c r="E310" s="268" t="s">
        <v>467</v>
      </c>
      <c r="F310" s="269" t="s">
        <v>468</v>
      </c>
      <c r="G310" s="270" t="s">
        <v>170</v>
      </c>
      <c r="H310" s="271">
        <v>64</v>
      </c>
      <c r="I310" s="272"/>
      <c r="J310" s="273">
        <f>ROUND(I310*H310,0)</f>
        <v>0</v>
      </c>
      <c r="K310" s="269" t="s">
        <v>146</v>
      </c>
      <c r="L310" s="274"/>
      <c r="M310" s="275" t="s">
        <v>1</v>
      </c>
      <c r="N310" s="276" t="s">
        <v>44</v>
      </c>
      <c r="O310" s="90"/>
      <c r="P310" s="251">
        <f>O310*H310</f>
        <v>0</v>
      </c>
      <c r="Q310" s="251">
        <v>3E-05</v>
      </c>
      <c r="R310" s="251">
        <f>Q310*H310</f>
        <v>0.00192</v>
      </c>
      <c r="S310" s="251">
        <v>0</v>
      </c>
      <c r="T310" s="25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3" t="s">
        <v>182</v>
      </c>
      <c r="AT310" s="253" t="s">
        <v>189</v>
      </c>
      <c r="AU310" s="253" t="s">
        <v>88</v>
      </c>
      <c r="AY310" s="16" t="s">
        <v>139</v>
      </c>
      <c r="BE310" s="254">
        <f>IF(N310="základní",J310,0)</f>
        <v>0</v>
      </c>
      <c r="BF310" s="254">
        <f>IF(N310="snížená",J310,0)</f>
        <v>0</v>
      </c>
      <c r="BG310" s="254">
        <f>IF(N310="zákl. přenesená",J310,0)</f>
        <v>0</v>
      </c>
      <c r="BH310" s="254">
        <f>IF(N310="sníž. přenesená",J310,0)</f>
        <v>0</v>
      </c>
      <c r="BI310" s="254">
        <f>IF(N310="nulová",J310,0)</f>
        <v>0</v>
      </c>
      <c r="BJ310" s="16" t="s">
        <v>88</v>
      </c>
      <c r="BK310" s="254">
        <f>ROUND(I310*H310,0)</f>
        <v>0</v>
      </c>
      <c r="BL310" s="16" t="s">
        <v>147</v>
      </c>
      <c r="BM310" s="253" t="s">
        <v>469</v>
      </c>
    </row>
    <row r="311" spans="1:65" s="2" customFormat="1" ht="24" customHeight="1">
      <c r="A311" s="37"/>
      <c r="B311" s="38"/>
      <c r="C311" s="242" t="s">
        <v>470</v>
      </c>
      <c r="D311" s="242" t="s">
        <v>142</v>
      </c>
      <c r="E311" s="243" t="s">
        <v>471</v>
      </c>
      <c r="F311" s="244" t="s">
        <v>472</v>
      </c>
      <c r="G311" s="245" t="s">
        <v>170</v>
      </c>
      <c r="H311" s="246">
        <v>80</v>
      </c>
      <c r="I311" s="247"/>
      <c r="J311" s="248">
        <f>ROUND(I311*H311,0)</f>
        <v>0</v>
      </c>
      <c r="K311" s="244" t="s">
        <v>146</v>
      </c>
      <c r="L311" s="43"/>
      <c r="M311" s="249" t="s">
        <v>1</v>
      </c>
      <c r="N311" s="250" t="s">
        <v>44</v>
      </c>
      <c r="O311" s="90"/>
      <c r="P311" s="251">
        <f>O311*H311</f>
        <v>0</v>
      </c>
      <c r="Q311" s="251">
        <v>0</v>
      </c>
      <c r="R311" s="251">
        <f>Q311*H311</f>
        <v>0</v>
      </c>
      <c r="S311" s="251">
        <v>0</v>
      </c>
      <c r="T311" s="252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253" t="s">
        <v>147</v>
      </c>
      <c r="AT311" s="253" t="s">
        <v>142</v>
      </c>
      <c r="AU311" s="253" t="s">
        <v>88</v>
      </c>
      <c r="AY311" s="16" t="s">
        <v>139</v>
      </c>
      <c r="BE311" s="254">
        <f>IF(N311="základní",J311,0)</f>
        <v>0</v>
      </c>
      <c r="BF311" s="254">
        <f>IF(N311="snížená",J311,0)</f>
        <v>0</v>
      </c>
      <c r="BG311" s="254">
        <f>IF(N311="zákl. přenesená",J311,0)</f>
        <v>0</v>
      </c>
      <c r="BH311" s="254">
        <f>IF(N311="sníž. přenesená",J311,0)</f>
        <v>0</v>
      </c>
      <c r="BI311" s="254">
        <f>IF(N311="nulová",J311,0)</f>
        <v>0</v>
      </c>
      <c r="BJ311" s="16" t="s">
        <v>88</v>
      </c>
      <c r="BK311" s="254">
        <f>ROUND(I311*H311,0)</f>
        <v>0</v>
      </c>
      <c r="BL311" s="16" t="s">
        <v>147</v>
      </c>
      <c r="BM311" s="253" t="s">
        <v>473</v>
      </c>
    </row>
    <row r="312" spans="1:51" s="13" customFormat="1" ht="12">
      <c r="A312" s="13"/>
      <c r="B312" s="255"/>
      <c r="C312" s="256"/>
      <c r="D312" s="257" t="s">
        <v>149</v>
      </c>
      <c r="E312" s="258" t="s">
        <v>1</v>
      </c>
      <c r="F312" s="259" t="s">
        <v>460</v>
      </c>
      <c r="G312" s="256"/>
      <c r="H312" s="260">
        <v>16</v>
      </c>
      <c r="I312" s="261"/>
      <c r="J312" s="256"/>
      <c r="K312" s="256"/>
      <c r="L312" s="262"/>
      <c r="M312" s="263"/>
      <c r="N312" s="264"/>
      <c r="O312" s="264"/>
      <c r="P312" s="264"/>
      <c r="Q312" s="264"/>
      <c r="R312" s="264"/>
      <c r="S312" s="264"/>
      <c r="T312" s="26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6" t="s">
        <v>149</v>
      </c>
      <c r="AU312" s="266" t="s">
        <v>88</v>
      </c>
      <c r="AV312" s="13" t="s">
        <v>88</v>
      </c>
      <c r="AW312" s="13" t="s">
        <v>33</v>
      </c>
      <c r="AX312" s="13" t="s">
        <v>78</v>
      </c>
      <c r="AY312" s="266" t="s">
        <v>139</v>
      </c>
    </row>
    <row r="313" spans="1:51" s="13" customFormat="1" ht="12">
      <c r="A313" s="13"/>
      <c r="B313" s="255"/>
      <c r="C313" s="256"/>
      <c r="D313" s="257" t="s">
        <v>149</v>
      </c>
      <c r="E313" s="258" t="s">
        <v>1</v>
      </c>
      <c r="F313" s="259" t="s">
        <v>461</v>
      </c>
      <c r="G313" s="256"/>
      <c r="H313" s="260">
        <v>64</v>
      </c>
      <c r="I313" s="261"/>
      <c r="J313" s="256"/>
      <c r="K313" s="256"/>
      <c r="L313" s="262"/>
      <c r="M313" s="263"/>
      <c r="N313" s="264"/>
      <c r="O313" s="264"/>
      <c r="P313" s="264"/>
      <c r="Q313" s="264"/>
      <c r="R313" s="264"/>
      <c r="S313" s="264"/>
      <c r="T313" s="265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6" t="s">
        <v>149</v>
      </c>
      <c r="AU313" s="266" t="s">
        <v>88</v>
      </c>
      <c r="AV313" s="13" t="s">
        <v>88</v>
      </c>
      <c r="AW313" s="13" t="s">
        <v>33</v>
      </c>
      <c r="AX313" s="13" t="s">
        <v>78</v>
      </c>
      <c r="AY313" s="266" t="s">
        <v>139</v>
      </c>
    </row>
    <row r="314" spans="1:65" s="2" customFormat="1" ht="16.5" customHeight="1">
      <c r="A314" s="37"/>
      <c r="B314" s="38"/>
      <c r="C314" s="242" t="s">
        <v>474</v>
      </c>
      <c r="D314" s="242" t="s">
        <v>142</v>
      </c>
      <c r="E314" s="243" t="s">
        <v>475</v>
      </c>
      <c r="F314" s="244" t="s">
        <v>476</v>
      </c>
      <c r="G314" s="245" t="s">
        <v>153</v>
      </c>
      <c r="H314" s="246">
        <v>55.2</v>
      </c>
      <c r="I314" s="247"/>
      <c r="J314" s="248">
        <f>ROUND(I314*H314,0)</f>
        <v>0</v>
      </c>
      <c r="K314" s="244" t="s">
        <v>1</v>
      </c>
      <c r="L314" s="43"/>
      <c r="M314" s="249" t="s">
        <v>1</v>
      </c>
      <c r="N314" s="250" t="s">
        <v>44</v>
      </c>
      <c r="O314" s="90"/>
      <c r="P314" s="251">
        <f>O314*H314</f>
        <v>0</v>
      </c>
      <c r="Q314" s="251">
        <v>0</v>
      </c>
      <c r="R314" s="251">
        <f>Q314*H314</f>
        <v>0</v>
      </c>
      <c r="S314" s="251">
        <v>0</v>
      </c>
      <c r="T314" s="25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3" t="s">
        <v>147</v>
      </c>
      <c r="AT314" s="253" t="s">
        <v>142</v>
      </c>
      <c r="AU314" s="253" t="s">
        <v>88</v>
      </c>
      <c r="AY314" s="16" t="s">
        <v>139</v>
      </c>
      <c r="BE314" s="254">
        <f>IF(N314="základní",J314,0)</f>
        <v>0</v>
      </c>
      <c r="BF314" s="254">
        <f>IF(N314="snížená",J314,0)</f>
        <v>0</v>
      </c>
      <c r="BG314" s="254">
        <f>IF(N314="zákl. přenesená",J314,0)</f>
        <v>0</v>
      </c>
      <c r="BH314" s="254">
        <f>IF(N314="sníž. přenesená",J314,0)</f>
        <v>0</v>
      </c>
      <c r="BI314" s="254">
        <f>IF(N314="nulová",J314,0)</f>
        <v>0</v>
      </c>
      <c r="BJ314" s="16" t="s">
        <v>88</v>
      </c>
      <c r="BK314" s="254">
        <f>ROUND(I314*H314,0)</f>
        <v>0</v>
      </c>
      <c r="BL314" s="16" t="s">
        <v>147</v>
      </c>
      <c r="BM314" s="253" t="s">
        <v>477</v>
      </c>
    </row>
    <row r="315" spans="1:51" s="13" customFormat="1" ht="12">
      <c r="A315" s="13"/>
      <c r="B315" s="255"/>
      <c r="C315" s="256"/>
      <c r="D315" s="257" t="s">
        <v>149</v>
      </c>
      <c r="E315" s="258" t="s">
        <v>1</v>
      </c>
      <c r="F315" s="259" t="s">
        <v>478</v>
      </c>
      <c r="G315" s="256"/>
      <c r="H315" s="260">
        <v>55.2</v>
      </c>
      <c r="I315" s="261"/>
      <c r="J315" s="256"/>
      <c r="K315" s="256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149</v>
      </c>
      <c r="AU315" s="266" t="s">
        <v>88</v>
      </c>
      <c r="AV315" s="13" t="s">
        <v>88</v>
      </c>
      <c r="AW315" s="13" t="s">
        <v>33</v>
      </c>
      <c r="AX315" s="13" t="s">
        <v>78</v>
      </c>
      <c r="AY315" s="266" t="s">
        <v>139</v>
      </c>
    </row>
    <row r="316" spans="1:63" s="12" customFormat="1" ht="22.8" customHeight="1">
      <c r="A316" s="12"/>
      <c r="B316" s="226"/>
      <c r="C316" s="227"/>
      <c r="D316" s="228" t="s">
        <v>77</v>
      </c>
      <c r="E316" s="240" t="s">
        <v>188</v>
      </c>
      <c r="F316" s="240" t="s">
        <v>479</v>
      </c>
      <c r="G316" s="227"/>
      <c r="H316" s="227"/>
      <c r="I316" s="230"/>
      <c r="J316" s="241">
        <f>BK316</f>
        <v>0</v>
      </c>
      <c r="K316" s="227"/>
      <c r="L316" s="232"/>
      <c r="M316" s="233"/>
      <c r="N316" s="234"/>
      <c r="O316" s="234"/>
      <c r="P316" s="235">
        <f>SUM(P317:P353)</f>
        <v>0</v>
      </c>
      <c r="Q316" s="234"/>
      <c r="R316" s="235">
        <f>SUM(R317:R353)</f>
        <v>0.47501498999999997</v>
      </c>
      <c r="S316" s="234"/>
      <c r="T316" s="236">
        <f>SUM(T317:T353)</f>
        <v>14.063311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7" t="s">
        <v>8</v>
      </c>
      <c r="AT316" s="238" t="s">
        <v>77</v>
      </c>
      <c r="AU316" s="238" t="s">
        <v>8</v>
      </c>
      <c r="AY316" s="237" t="s">
        <v>139</v>
      </c>
      <c r="BK316" s="239">
        <f>SUM(BK317:BK353)</f>
        <v>0</v>
      </c>
    </row>
    <row r="317" spans="1:65" s="2" customFormat="1" ht="24" customHeight="1">
      <c r="A317" s="37"/>
      <c r="B317" s="38"/>
      <c r="C317" s="242" t="s">
        <v>480</v>
      </c>
      <c r="D317" s="242" t="s">
        <v>142</v>
      </c>
      <c r="E317" s="243" t="s">
        <v>481</v>
      </c>
      <c r="F317" s="244" t="s">
        <v>482</v>
      </c>
      <c r="G317" s="245" t="s">
        <v>160</v>
      </c>
      <c r="H317" s="246">
        <v>3069.458</v>
      </c>
      <c r="I317" s="247"/>
      <c r="J317" s="248">
        <f>ROUND(I317*H317,0)</f>
        <v>0</v>
      </c>
      <c r="K317" s="244" t="s">
        <v>146</v>
      </c>
      <c r="L317" s="43"/>
      <c r="M317" s="249" t="s">
        <v>1</v>
      </c>
      <c r="N317" s="250" t="s">
        <v>44</v>
      </c>
      <c r="O317" s="90"/>
      <c r="P317" s="251">
        <f>O317*H317</f>
        <v>0</v>
      </c>
      <c r="Q317" s="251">
        <v>0</v>
      </c>
      <c r="R317" s="251">
        <f>Q317*H317</f>
        <v>0</v>
      </c>
      <c r="S317" s="251">
        <v>0</v>
      </c>
      <c r="T317" s="25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3" t="s">
        <v>147</v>
      </c>
      <c r="AT317" s="253" t="s">
        <v>142</v>
      </c>
      <c r="AU317" s="253" t="s">
        <v>88</v>
      </c>
      <c r="AY317" s="16" t="s">
        <v>139</v>
      </c>
      <c r="BE317" s="254">
        <f>IF(N317="základní",J317,0)</f>
        <v>0</v>
      </c>
      <c r="BF317" s="254">
        <f>IF(N317="snížená",J317,0)</f>
        <v>0</v>
      </c>
      <c r="BG317" s="254">
        <f>IF(N317="zákl. přenesená",J317,0)</f>
        <v>0</v>
      </c>
      <c r="BH317" s="254">
        <f>IF(N317="sníž. přenesená",J317,0)</f>
        <v>0</v>
      </c>
      <c r="BI317" s="254">
        <f>IF(N317="nulová",J317,0)</f>
        <v>0</v>
      </c>
      <c r="BJ317" s="16" t="s">
        <v>88</v>
      </c>
      <c r="BK317" s="254">
        <f>ROUND(I317*H317,0)</f>
        <v>0</v>
      </c>
      <c r="BL317" s="16" t="s">
        <v>147</v>
      </c>
      <c r="BM317" s="253" t="s">
        <v>483</v>
      </c>
    </row>
    <row r="318" spans="1:51" s="13" customFormat="1" ht="12">
      <c r="A318" s="13"/>
      <c r="B318" s="255"/>
      <c r="C318" s="256"/>
      <c r="D318" s="257" t="s">
        <v>149</v>
      </c>
      <c r="E318" s="258" t="s">
        <v>1</v>
      </c>
      <c r="F318" s="259" t="s">
        <v>484</v>
      </c>
      <c r="G318" s="256"/>
      <c r="H318" s="260">
        <v>3069.458</v>
      </c>
      <c r="I318" s="261"/>
      <c r="J318" s="256"/>
      <c r="K318" s="256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149</v>
      </c>
      <c r="AU318" s="266" t="s">
        <v>88</v>
      </c>
      <c r="AV318" s="13" t="s">
        <v>88</v>
      </c>
      <c r="AW318" s="13" t="s">
        <v>33</v>
      </c>
      <c r="AX318" s="13" t="s">
        <v>78</v>
      </c>
      <c r="AY318" s="266" t="s">
        <v>139</v>
      </c>
    </row>
    <row r="319" spans="1:65" s="2" customFormat="1" ht="24" customHeight="1">
      <c r="A319" s="37"/>
      <c r="B319" s="38"/>
      <c r="C319" s="242" t="s">
        <v>485</v>
      </c>
      <c r="D319" s="242" t="s">
        <v>142</v>
      </c>
      <c r="E319" s="243" t="s">
        <v>486</v>
      </c>
      <c r="F319" s="244" t="s">
        <v>487</v>
      </c>
      <c r="G319" s="245" t="s">
        <v>160</v>
      </c>
      <c r="H319" s="246">
        <v>279320.678</v>
      </c>
      <c r="I319" s="247"/>
      <c r="J319" s="248">
        <f>ROUND(I319*H319,0)</f>
        <v>0</v>
      </c>
      <c r="K319" s="244" t="s">
        <v>146</v>
      </c>
      <c r="L319" s="43"/>
      <c r="M319" s="249" t="s">
        <v>1</v>
      </c>
      <c r="N319" s="250" t="s">
        <v>44</v>
      </c>
      <c r="O319" s="90"/>
      <c r="P319" s="251">
        <f>O319*H319</f>
        <v>0</v>
      </c>
      <c r="Q319" s="251">
        <v>0</v>
      </c>
      <c r="R319" s="251">
        <f>Q319*H319</f>
        <v>0</v>
      </c>
      <c r="S319" s="251">
        <v>0</v>
      </c>
      <c r="T319" s="252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3" t="s">
        <v>147</v>
      </c>
      <c r="AT319" s="253" t="s">
        <v>142</v>
      </c>
      <c r="AU319" s="253" t="s">
        <v>88</v>
      </c>
      <c r="AY319" s="16" t="s">
        <v>139</v>
      </c>
      <c r="BE319" s="254">
        <f>IF(N319="základní",J319,0)</f>
        <v>0</v>
      </c>
      <c r="BF319" s="254">
        <f>IF(N319="snížená",J319,0)</f>
        <v>0</v>
      </c>
      <c r="BG319" s="254">
        <f>IF(N319="zákl. přenesená",J319,0)</f>
        <v>0</v>
      </c>
      <c r="BH319" s="254">
        <f>IF(N319="sníž. přenesená",J319,0)</f>
        <v>0</v>
      </c>
      <c r="BI319" s="254">
        <f>IF(N319="nulová",J319,0)</f>
        <v>0</v>
      </c>
      <c r="BJ319" s="16" t="s">
        <v>88</v>
      </c>
      <c r="BK319" s="254">
        <f>ROUND(I319*H319,0)</f>
        <v>0</v>
      </c>
      <c r="BL319" s="16" t="s">
        <v>147</v>
      </c>
      <c r="BM319" s="253" t="s">
        <v>488</v>
      </c>
    </row>
    <row r="320" spans="1:51" s="13" customFormat="1" ht="12">
      <c r="A320" s="13"/>
      <c r="B320" s="255"/>
      <c r="C320" s="256"/>
      <c r="D320" s="257" t="s">
        <v>149</v>
      </c>
      <c r="E320" s="258" t="s">
        <v>1</v>
      </c>
      <c r="F320" s="259" t="s">
        <v>489</v>
      </c>
      <c r="G320" s="256"/>
      <c r="H320" s="260">
        <v>279320.678</v>
      </c>
      <c r="I320" s="261"/>
      <c r="J320" s="256"/>
      <c r="K320" s="256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149</v>
      </c>
      <c r="AU320" s="266" t="s">
        <v>88</v>
      </c>
      <c r="AV320" s="13" t="s">
        <v>88</v>
      </c>
      <c r="AW320" s="13" t="s">
        <v>33</v>
      </c>
      <c r="AX320" s="13" t="s">
        <v>78</v>
      </c>
      <c r="AY320" s="266" t="s">
        <v>139</v>
      </c>
    </row>
    <row r="321" spans="1:65" s="2" customFormat="1" ht="24" customHeight="1">
      <c r="A321" s="37"/>
      <c r="B321" s="38"/>
      <c r="C321" s="242" t="s">
        <v>490</v>
      </c>
      <c r="D321" s="242" t="s">
        <v>142</v>
      </c>
      <c r="E321" s="243" t="s">
        <v>491</v>
      </c>
      <c r="F321" s="244" t="s">
        <v>492</v>
      </c>
      <c r="G321" s="245" t="s">
        <v>160</v>
      </c>
      <c r="H321" s="246">
        <v>3069.458</v>
      </c>
      <c r="I321" s="247"/>
      <c r="J321" s="248">
        <f>ROUND(I321*H321,0)</f>
        <v>0</v>
      </c>
      <c r="K321" s="244" t="s">
        <v>146</v>
      </c>
      <c r="L321" s="43"/>
      <c r="M321" s="249" t="s">
        <v>1</v>
      </c>
      <c r="N321" s="250" t="s">
        <v>44</v>
      </c>
      <c r="O321" s="90"/>
      <c r="P321" s="251">
        <f>O321*H321</f>
        <v>0</v>
      </c>
      <c r="Q321" s="251">
        <v>0</v>
      </c>
      <c r="R321" s="251">
        <f>Q321*H321</f>
        <v>0</v>
      </c>
      <c r="S321" s="251">
        <v>0</v>
      </c>
      <c r="T321" s="25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3" t="s">
        <v>147</v>
      </c>
      <c r="AT321" s="253" t="s">
        <v>142</v>
      </c>
      <c r="AU321" s="253" t="s">
        <v>88</v>
      </c>
      <c r="AY321" s="16" t="s">
        <v>139</v>
      </c>
      <c r="BE321" s="254">
        <f>IF(N321="základní",J321,0)</f>
        <v>0</v>
      </c>
      <c r="BF321" s="254">
        <f>IF(N321="snížená",J321,0)</f>
        <v>0</v>
      </c>
      <c r="BG321" s="254">
        <f>IF(N321="zákl. přenesená",J321,0)</f>
        <v>0</v>
      </c>
      <c r="BH321" s="254">
        <f>IF(N321="sníž. přenesená",J321,0)</f>
        <v>0</v>
      </c>
      <c r="BI321" s="254">
        <f>IF(N321="nulová",J321,0)</f>
        <v>0</v>
      </c>
      <c r="BJ321" s="16" t="s">
        <v>88</v>
      </c>
      <c r="BK321" s="254">
        <f>ROUND(I321*H321,0)</f>
        <v>0</v>
      </c>
      <c r="BL321" s="16" t="s">
        <v>147</v>
      </c>
      <c r="BM321" s="253" t="s">
        <v>493</v>
      </c>
    </row>
    <row r="322" spans="1:65" s="2" customFormat="1" ht="16.5" customHeight="1">
      <c r="A322" s="37"/>
      <c r="B322" s="38"/>
      <c r="C322" s="242" t="s">
        <v>494</v>
      </c>
      <c r="D322" s="242" t="s">
        <v>142</v>
      </c>
      <c r="E322" s="243" t="s">
        <v>495</v>
      </c>
      <c r="F322" s="244" t="s">
        <v>496</v>
      </c>
      <c r="G322" s="245" t="s">
        <v>160</v>
      </c>
      <c r="H322" s="246">
        <v>605.978</v>
      </c>
      <c r="I322" s="247"/>
      <c r="J322" s="248">
        <f>ROUND(I322*H322,0)</f>
        <v>0</v>
      </c>
      <c r="K322" s="244" t="s">
        <v>146</v>
      </c>
      <c r="L322" s="43"/>
      <c r="M322" s="249" t="s">
        <v>1</v>
      </c>
      <c r="N322" s="250" t="s">
        <v>44</v>
      </c>
      <c r="O322" s="90"/>
      <c r="P322" s="251">
        <f>O322*H322</f>
        <v>0</v>
      </c>
      <c r="Q322" s="251">
        <v>0</v>
      </c>
      <c r="R322" s="251">
        <f>Q322*H322</f>
        <v>0</v>
      </c>
      <c r="S322" s="251">
        <v>0</v>
      </c>
      <c r="T322" s="25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3" t="s">
        <v>147</v>
      </c>
      <c r="AT322" s="253" t="s">
        <v>142</v>
      </c>
      <c r="AU322" s="253" t="s">
        <v>88</v>
      </c>
      <c r="AY322" s="16" t="s">
        <v>139</v>
      </c>
      <c r="BE322" s="254">
        <f>IF(N322="základní",J322,0)</f>
        <v>0</v>
      </c>
      <c r="BF322" s="254">
        <f>IF(N322="snížená",J322,0)</f>
        <v>0</v>
      </c>
      <c r="BG322" s="254">
        <f>IF(N322="zákl. přenesená",J322,0)</f>
        <v>0</v>
      </c>
      <c r="BH322" s="254">
        <f>IF(N322="sníž. přenesená",J322,0)</f>
        <v>0</v>
      </c>
      <c r="BI322" s="254">
        <f>IF(N322="nulová",J322,0)</f>
        <v>0</v>
      </c>
      <c r="BJ322" s="16" t="s">
        <v>88</v>
      </c>
      <c r="BK322" s="254">
        <f>ROUND(I322*H322,0)</f>
        <v>0</v>
      </c>
      <c r="BL322" s="16" t="s">
        <v>147</v>
      </c>
      <c r="BM322" s="253" t="s">
        <v>497</v>
      </c>
    </row>
    <row r="323" spans="1:51" s="13" customFormat="1" ht="12">
      <c r="A323" s="13"/>
      <c r="B323" s="255"/>
      <c r="C323" s="256"/>
      <c r="D323" s="257" t="s">
        <v>149</v>
      </c>
      <c r="E323" s="258" t="s">
        <v>1</v>
      </c>
      <c r="F323" s="259" t="s">
        <v>498</v>
      </c>
      <c r="G323" s="256"/>
      <c r="H323" s="260">
        <v>605.978</v>
      </c>
      <c r="I323" s="261"/>
      <c r="J323" s="256"/>
      <c r="K323" s="256"/>
      <c r="L323" s="262"/>
      <c r="M323" s="263"/>
      <c r="N323" s="264"/>
      <c r="O323" s="264"/>
      <c r="P323" s="264"/>
      <c r="Q323" s="264"/>
      <c r="R323" s="264"/>
      <c r="S323" s="264"/>
      <c r="T323" s="26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6" t="s">
        <v>149</v>
      </c>
      <c r="AU323" s="266" t="s">
        <v>88</v>
      </c>
      <c r="AV323" s="13" t="s">
        <v>88</v>
      </c>
      <c r="AW323" s="13" t="s">
        <v>33</v>
      </c>
      <c r="AX323" s="13" t="s">
        <v>78</v>
      </c>
      <c r="AY323" s="266" t="s">
        <v>139</v>
      </c>
    </row>
    <row r="324" spans="1:65" s="2" customFormat="1" ht="16.5" customHeight="1">
      <c r="A324" s="37"/>
      <c r="B324" s="38"/>
      <c r="C324" s="242" t="s">
        <v>499</v>
      </c>
      <c r="D324" s="242" t="s">
        <v>142</v>
      </c>
      <c r="E324" s="243" t="s">
        <v>500</v>
      </c>
      <c r="F324" s="244" t="s">
        <v>501</v>
      </c>
      <c r="G324" s="245" t="s">
        <v>160</v>
      </c>
      <c r="H324" s="246">
        <v>55143.998</v>
      </c>
      <c r="I324" s="247"/>
      <c r="J324" s="248">
        <f>ROUND(I324*H324,0)</f>
        <v>0</v>
      </c>
      <c r="K324" s="244" t="s">
        <v>146</v>
      </c>
      <c r="L324" s="43"/>
      <c r="M324" s="249" t="s">
        <v>1</v>
      </c>
      <c r="N324" s="250" t="s">
        <v>44</v>
      </c>
      <c r="O324" s="90"/>
      <c r="P324" s="251">
        <f>O324*H324</f>
        <v>0</v>
      </c>
      <c r="Q324" s="251">
        <v>0</v>
      </c>
      <c r="R324" s="251">
        <f>Q324*H324</f>
        <v>0</v>
      </c>
      <c r="S324" s="251">
        <v>0</v>
      </c>
      <c r="T324" s="25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3" t="s">
        <v>147</v>
      </c>
      <c r="AT324" s="253" t="s">
        <v>142</v>
      </c>
      <c r="AU324" s="253" t="s">
        <v>88</v>
      </c>
      <c r="AY324" s="16" t="s">
        <v>139</v>
      </c>
      <c r="BE324" s="254">
        <f>IF(N324="základní",J324,0)</f>
        <v>0</v>
      </c>
      <c r="BF324" s="254">
        <f>IF(N324="snížená",J324,0)</f>
        <v>0</v>
      </c>
      <c r="BG324" s="254">
        <f>IF(N324="zákl. přenesená",J324,0)</f>
        <v>0</v>
      </c>
      <c r="BH324" s="254">
        <f>IF(N324="sníž. přenesená",J324,0)</f>
        <v>0</v>
      </c>
      <c r="BI324" s="254">
        <f>IF(N324="nulová",J324,0)</f>
        <v>0</v>
      </c>
      <c r="BJ324" s="16" t="s">
        <v>88</v>
      </c>
      <c r="BK324" s="254">
        <f>ROUND(I324*H324,0)</f>
        <v>0</v>
      </c>
      <c r="BL324" s="16" t="s">
        <v>147</v>
      </c>
      <c r="BM324" s="253" t="s">
        <v>502</v>
      </c>
    </row>
    <row r="325" spans="1:51" s="13" customFormat="1" ht="12">
      <c r="A325" s="13"/>
      <c r="B325" s="255"/>
      <c r="C325" s="256"/>
      <c r="D325" s="257" t="s">
        <v>149</v>
      </c>
      <c r="E325" s="258" t="s">
        <v>1</v>
      </c>
      <c r="F325" s="259" t="s">
        <v>503</v>
      </c>
      <c r="G325" s="256"/>
      <c r="H325" s="260">
        <v>55143.998</v>
      </c>
      <c r="I325" s="261"/>
      <c r="J325" s="256"/>
      <c r="K325" s="256"/>
      <c r="L325" s="262"/>
      <c r="M325" s="263"/>
      <c r="N325" s="264"/>
      <c r="O325" s="264"/>
      <c r="P325" s="264"/>
      <c r="Q325" s="264"/>
      <c r="R325" s="264"/>
      <c r="S325" s="264"/>
      <c r="T325" s="26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6" t="s">
        <v>149</v>
      </c>
      <c r="AU325" s="266" t="s">
        <v>88</v>
      </c>
      <c r="AV325" s="13" t="s">
        <v>88</v>
      </c>
      <c r="AW325" s="13" t="s">
        <v>33</v>
      </c>
      <c r="AX325" s="13" t="s">
        <v>78</v>
      </c>
      <c r="AY325" s="266" t="s">
        <v>139</v>
      </c>
    </row>
    <row r="326" spans="1:65" s="2" customFormat="1" ht="16.5" customHeight="1">
      <c r="A326" s="37"/>
      <c r="B326" s="38"/>
      <c r="C326" s="242" t="s">
        <v>504</v>
      </c>
      <c r="D326" s="242" t="s">
        <v>142</v>
      </c>
      <c r="E326" s="243" t="s">
        <v>505</v>
      </c>
      <c r="F326" s="244" t="s">
        <v>506</v>
      </c>
      <c r="G326" s="245" t="s">
        <v>160</v>
      </c>
      <c r="H326" s="246">
        <v>605.978</v>
      </c>
      <c r="I326" s="247"/>
      <c r="J326" s="248">
        <f>ROUND(I326*H326,0)</f>
        <v>0</v>
      </c>
      <c r="K326" s="244" t="s">
        <v>146</v>
      </c>
      <c r="L326" s="43"/>
      <c r="M326" s="249" t="s">
        <v>1</v>
      </c>
      <c r="N326" s="250" t="s">
        <v>44</v>
      </c>
      <c r="O326" s="90"/>
      <c r="P326" s="251">
        <f>O326*H326</f>
        <v>0</v>
      </c>
      <c r="Q326" s="251">
        <v>0</v>
      </c>
      <c r="R326" s="251">
        <f>Q326*H326</f>
        <v>0</v>
      </c>
      <c r="S326" s="251">
        <v>0</v>
      </c>
      <c r="T326" s="25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3" t="s">
        <v>147</v>
      </c>
      <c r="AT326" s="253" t="s">
        <v>142</v>
      </c>
      <c r="AU326" s="253" t="s">
        <v>88</v>
      </c>
      <c r="AY326" s="16" t="s">
        <v>139</v>
      </c>
      <c r="BE326" s="254">
        <f>IF(N326="základní",J326,0)</f>
        <v>0</v>
      </c>
      <c r="BF326" s="254">
        <f>IF(N326="snížená",J326,0)</f>
        <v>0</v>
      </c>
      <c r="BG326" s="254">
        <f>IF(N326="zákl. přenesená",J326,0)</f>
        <v>0</v>
      </c>
      <c r="BH326" s="254">
        <f>IF(N326="sníž. přenesená",J326,0)</f>
        <v>0</v>
      </c>
      <c r="BI326" s="254">
        <f>IF(N326="nulová",J326,0)</f>
        <v>0</v>
      </c>
      <c r="BJ326" s="16" t="s">
        <v>88</v>
      </c>
      <c r="BK326" s="254">
        <f>ROUND(I326*H326,0)</f>
        <v>0</v>
      </c>
      <c r="BL326" s="16" t="s">
        <v>147</v>
      </c>
      <c r="BM326" s="253" t="s">
        <v>507</v>
      </c>
    </row>
    <row r="327" spans="1:65" s="2" customFormat="1" ht="16.5" customHeight="1">
      <c r="A327" s="37"/>
      <c r="B327" s="38"/>
      <c r="C327" s="242" t="s">
        <v>508</v>
      </c>
      <c r="D327" s="242" t="s">
        <v>142</v>
      </c>
      <c r="E327" s="243" t="s">
        <v>509</v>
      </c>
      <c r="F327" s="244" t="s">
        <v>510</v>
      </c>
      <c r="G327" s="245" t="s">
        <v>153</v>
      </c>
      <c r="H327" s="246">
        <v>4</v>
      </c>
      <c r="I327" s="247"/>
      <c r="J327" s="248">
        <f>ROUND(I327*H327,0)</f>
        <v>0</v>
      </c>
      <c r="K327" s="244" t="s">
        <v>146</v>
      </c>
      <c r="L327" s="43"/>
      <c r="M327" s="249" t="s">
        <v>1</v>
      </c>
      <c r="N327" s="250" t="s">
        <v>44</v>
      </c>
      <c r="O327" s="90"/>
      <c r="P327" s="251">
        <f>O327*H327</f>
        <v>0</v>
      </c>
      <c r="Q327" s="251">
        <v>0</v>
      </c>
      <c r="R327" s="251">
        <f>Q327*H327</f>
        <v>0</v>
      </c>
      <c r="S327" s="251">
        <v>0</v>
      </c>
      <c r="T327" s="252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3" t="s">
        <v>147</v>
      </c>
      <c r="AT327" s="253" t="s">
        <v>142</v>
      </c>
      <c r="AU327" s="253" t="s">
        <v>88</v>
      </c>
      <c r="AY327" s="16" t="s">
        <v>139</v>
      </c>
      <c r="BE327" s="254">
        <f>IF(N327="základní",J327,0)</f>
        <v>0</v>
      </c>
      <c r="BF327" s="254">
        <f>IF(N327="snížená",J327,0)</f>
        <v>0</v>
      </c>
      <c r="BG327" s="254">
        <f>IF(N327="zákl. přenesená",J327,0)</f>
        <v>0</v>
      </c>
      <c r="BH327" s="254">
        <f>IF(N327="sníž. přenesená",J327,0)</f>
        <v>0</v>
      </c>
      <c r="BI327" s="254">
        <f>IF(N327="nulová",J327,0)</f>
        <v>0</v>
      </c>
      <c r="BJ327" s="16" t="s">
        <v>88</v>
      </c>
      <c r="BK327" s="254">
        <f>ROUND(I327*H327,0)</f>
        <v>0</v>
      </c>
      <c r="BL327" s="16" t="s">
        <v>147</v>
      </c>
      <c r="BM327" s="253" t="s">
        <v>511</v>
      </c>
    </row>
    <row r="328" spans="1:65" s="2" customFormat="1" ht="24" customHeight="1">
      <c r="A328" s="37"/>
      <c r="B328" s="38"/>
      <c r="C328" s="242" t="s">
        <v>512</v>
      </c>
      <c r="D328" s="242" t="s">
        <v>142</v>
      </c>
      <c r="E328" s="243" t="s">
        <v>513</v>
      </c>
      <c r="F328" s="244" t="s">
        <v>514</v>
      </c>
      <c r="G328" s="245" t="s">
        <v>153</v>
      </c>
      <c r="H328" s="246">
        <v>364</v>
      </c>
      <c r="I328" s="247"/>
      <c r="J328" s="248">
        <f>ROUND(I328*H328,0)</f>
        <v>0</v>
      </c>
      <c r="K328" s="244" t="s">
        <v>146</v>
      </c>
      <c r="L328" s="43"/>
      <c r="M328" s="249" t="s">
        <v>1</v>
      </c>
      <c r="N328" s="250" t="s">
        <v>44</v>
      </c>
      <c r="O328" s="90"/>
      <c r="P328" s="251">
        <f>O328*H328</f>
        <v>0</v>
      </c>
      <c r="Q328" s="251">
        <v>0</v>
      </c>
      <c r="R328" s="251">
        <f>Q328*H328</f>
        <v>0</v>
      </c>
      <c r="S328" s="251">
        <v>0</v>
      </c>
      <c r="T328" s="252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3" t="s">
        <v>147</v>
      </c>
      <c r="AT328" s="253" t="s">
        <v>142</v>
      </c>
      <c r="AU328" s="253" t="s">
        <v>88</v>
      </c>
      <c r="AY328" s="16" t="s">
        <v>139</v>
      </c>
      <c r="BE328" s="254">
        <f>IF(N328="základní",J328,0)</f>
        <v>0</v>
      </c>
      <c r="BF328" s="254">
        <f>IF(N328="snížená",J328,0)</f>
        <v>0</v>
      </c>
      <c r="BG328" s="254">
        <f>IF(N328="zákl. přenesená",J328,0)</f>
        <v>0</v>
      </c>
      <c r="BH328" s="254">
        <f>IF(N328="sníž. přenesená",J328,0)</f>
        <v>0</v>
      </c>
      <c r="BI328" s="254">
        <f>IF(N328="nulová",J328,0)</f>
        <v>0</v>
      </c>
      <c r="BJ328" s="16" t="s">
        <v>88</v>
      </c>
      <c r="BK328" s="254">
        <f>ROUND(I328*H328,0)</f>
        <v>0</v>
      </c>
      <c r="BL328" s="16" t="s">
        <v>147</v>
      </c>
      <c r="BM328" s="253" t="s">
        <v>515</v>
      </c>
    </row>
    <row r="329" spans="1:51" s="13" customFormat="1" ht="12">
      <c r="A329" s="13"/>
      <c r="B329" s="255"/>
      <c r="C329" s="256"/>
      <c r="D329" s="257" t="s">
        <v>149</v>
      </c>
      <c r="E329" s="258" t="s">
        <v>1</v>
      </c>
      <c r="F329" s="259" t="s">
        <v>516</v>
      </c>
      <c r="G329" s="256"/>
      <c r="H329" s="260">
        <v>364</v>
      </c>
      <c r="I329" s="261"/>
      <c r="J329" s="256"/>
      <c r="K329" s="256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149</v>
      </c>
      <c r="AU329" s="266" t="s">
        <v>88</v>
      </c>
      <c r="AV329" s="13" t="s">
        <v>88</v>
      </c>
      <c r="AW329" s="13" t="s">
        <v>33</v>
      </c>
      <c r="AX329" s="13" t="s">
        <v>78</v>
      </c>
      <c r="AY329" s="266" t="s">
        <v>139</v>
      </c>
    </row>
    <row r="330" spans="1:65" s="2" customFormat="1" ht="16.5" customHeight="1">
      <c r="A330" s="37"/>
      <c r="B330" s="38"/>
      <c r="C330" s="242" t="s">
        <v>517</v>
      </c>
      <c r="D330" s="242" t="s">
        <v>142</v>
      </c>
      <c r="E330" s="243" t="s">
        <v>518</v>
      </c>
      <c r="F330" s="244" t="s">
        <v>519</v>
      </c>
      <c r="G330" s="245" t="s">
        <v>153</v>
      </c>
      <c r="H330" s="246">
        <v>4</v>
      </c>
      <c r="I330" s="247"/>
      <c r="J330" s="248">
        <f>ROUND(I330*H330,0)</f>
        <v>0</v>
      </c>
      <c r="K330" s="244" t="s">
        <v>146</v>
      </c>
      <c r="L330" s="43"/>
      <c r="M330" s="249" t="s">
        <v>1</v>
      </c>
      <c r="N330" s="250" t="s">
        <v>44</v>
      </c>
      <c r="O330" s="90"/>
      <c r="P330" s="251">
        <f>O330*H330</f>
        <v>0</v>
      </c>
      <c r="Q330" s="251">
        <v>0</v>
      </c>
      <c r="R330" s="251">
        <f>Q330*H330</f>
        <v>0</v>
      </c>
      <c r="S330" s="251">
        <v>0</v>
      </c>
      <c r="T330" s="25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3" t="s">
        <v>147</v>
      </c>
      <c r="AT330" s="253" t="s">
        <v>142</v>
      </c>
      <c r="AU330" s="253" t="s">
        <v>88</v>
      </c>
      <c r="AY330" s="16" t="s">
        <v>139</v>
      </c>
      <c r="BE330" s="254">
        <f>IF(N330="základní",J330,0)</f>
        <v>0</v>
      </c>
      <c r="BF330" s="254">
        <f>IF(N330="snížená",J330,0)</f>
        <v>0</v>
      </c>
      <c r="BG330" s="254">
        <f>IF(N330="zákl. přenesená",J330,0)</f>
        <v>0</v>
      </c>
      <c r="BH330" s="254">
        <f>IF(N330="sníž. přenesená",J330,0)</f>
        <v>0</v>
      </c>
      <c r="BI330" s="254">
        <f>IF(N330="nulová",J330,0)</f>
        <v>0</v>
      </c>
      <c r="BJ330" s="16" t="s">
        <v>88</v>
      </c>
      <c r="BK330" s="254">
        <f>ROUND(I330*H330,0)</f>
        <v>0</v>
      </c>
      <c r="BL330" s="16" t="s">
        <v>147</v>
      </c>
      <c r="BM330" s="253" t="s">
        <v>520</v>
      </c>
    </row>
    <row r="331" spans="1:65" s="2" customFormat="1" ht="24" customHeight="1">
      <c r="A331" s="37"/>
      <c r="B331" s="38"/>
      <c r="C331" s="242" t="s">
        <v>521</v>
      </c>
      <c r="D331" s="242" t="s">
        <v>142</v>
      </c>
      <c r="E331" s="243" t="s">
        <v>522</v>
      </c>
      <c r="F331" s="244" t="s">
        <v>523</v>
      </c>
      <c r="G331" s="245" t="s">
        <v>160</v>
      </c>
      <c r="H331" s="246">
        <v>24.44</v>
      </c>
      <c r="I331" s="247"/>
      <c r="J331" s="248">
        <f>ROUND(I331*H331,0)</f>
        <v>0</v>
      </c>
      <c r="K331" s="244" t="s">
        <v>146</v>
      </c>
      <c r="L331" s="43"/>
      <c r="M331" s="249" t="s">
        <v>1</v>
      </c>
      <c r="N331" s="250" t="s">
        <v>44</v>
      </c>
      <c r="O331" s="90"/>
      <c r="P331" s="251">
        <f>O331*H331</f>
        <v>0</v>
      </c>
      <c r="Q331" s="251">
        <v>0.00013</v>
      </c>
      <c r="R331" s="251">
        <f>Q331*H331</f>
        <v>0.0031772</v>
      </c>
      <c r="S331" s="251">
        <v>0</v>
      </c>
      <c r="T331" s="25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3" t="s">
        <v>147</v>
      </c>
      <c r="AT331" s="253" t="s">
        <v>142</v>
      </c>
      <c r="AU331" s="253" t="s">
        <v>88</v>
      </c>
      <c r="AY331" s="16" t="s">
        <v>139</v>
      </c>
      <c r="BE331" s="254">
        <f>IF(N331="základní",J331,0)</f>
        <v>0</v>
      </c>
      <c r="BF331" s="254">
        <f>IF(N331="snížená",J331,0)</f>
        <v>0</v>
      </c>
      <c r="BG331" s="254">
        <f>IF(N331="zákl. přenesená",J331,0)</f>
        <v>0</v>
      </c>
      <c r="BH331" s="254">
        <f>IF(N331="sníž. přenesená",J331,0)</f>
        <v>0</v>
      </c>
      <c r="BI331" s="254">
        <f>IF(N331="nulová",J331,0)</f>
        <v>0</v>
      </c>
      <c r="BJ331" s="16" t="s">
        <v>88</v>
      </c>
      <c r="BK331" s="254">
        <f>ROUND(I331*H331,0)</f>
        <v>0</v>
      </c>
      <c r="BL331" s="16" t="s">
        <v>147</v>
      </c>
      <c r="BM331" s="253" t="s">
        <v>524</v>
      </c>
    </row>
    <row r="332" spans="1:51" s="13" customFormat="1" ht="12">
      <c r="A332" s="13"/>
      <c r="B332" s="255"/>
      <c r="C332" s="256"/>
      <c r="D332" s="257" t="s">
        <v>149</v>
      </c>
      <c r="E332" s="258" t="s">
        <v>1</v>
      </c>
      <c r="F332" s="259" t="s">
        <v>525</v>
      </c>
      <c r="G332" s="256"/>
      <c r="H332" s="260">
        <v>24.44</v>
      </c>
      <c r="I332" s="261"/>
      <c r="J332" s="256"/>
      <c r="K332" s="256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149</v>
      </c>
      <c r="AU332" s="266" t="s">
        <v>88</v>
      </c>
      <c r="AV332" s="13" t="s">
        <v>88</v>
      </c>
      <c r="AW332" s="13" t="s">
        <v>33</v>
      </c>
      <c r="AX332" s="13" t="s">
        <v>78</v>
      </c>
      <c r="AY332" s="266" t="s">
        <v>139</v>
      </c>
    </row>
    <row r="333" spans="1:65" s="2" customFormat="1" ht="24" customHeight="1">
      <c r="A333" s="37"/>
      <c r="B333" s="38"/>
      <c r="C333" s="242" t="s">
        <v>526</v>
      </c>
      <c r="D333" s="242" t="s">
        <v>142</v>
      </c>
      <c r="E333" s="243" t="s">
        <v>527</v>
      </c>
      <c r="F333" s="244" t="s">
        <v>528</v>
      </c>
      <c r="G333" s="245" t="s">
        <v>160</v>
      </c>
      <c r="H333" s="246">
        <v>3.525</v>
      </c>
      <c r="I333" s="247"/>
      <c r="J333" s="248">
        <f>ROUND(I333*H333,0)</f>
        <v>0</v>
      </c>
      <c r="K333" s="244" t="s">
        <v>146</v>
      </c>
      <c r="L333" s="43"/>
      <c r="M333" s="249" t="s">
        <v>1</v>
      </c>
      <c r="N333" s="250" t="s">
        <v>44</v>
      </c>
      <c r="O333" s="90"/>
      <c r="P333" s="251">
        <f>O333*H333</f>
        <v>0</v>
      </c>
      <c r="Q333" s="251">
        <v>4E-05</v>
      </c>
      <c r="R333" s="251">
        <f>Q333*H333</f>
        <v>0.000141</v>
      </c>
      <c r="S333" s="251">
        <v>0</v>
      </c>
      <c r="T333" s="25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3" t="s">
        <v>147</v>
      </c>
      <c r="AT333" s="253" t="s">
        <v>142</v>
      </c>
      <c r="AU333" s="253" t="s">
        <v>88</v>
      </c>
      <c r="AY333" s="16" t="s">
        <v>139</v>
      </c>
      <c r="BE333" s="254">
        <f>IF(N333="základní",J333,0)</f>
        <v>0</v>
      </c>
      <c r="BF333" s="254">
        <f>IF(N333="snížená",J333,0)</f>
        <v>0</v>
      </c>
      <c r="BG333" s="254">
        <f>IF(N333="zákl. přenesená",J333,0)</f>
        <v>0</v>
      </c>
      <c r="BH333" s="254">
        <f>IF(N333="sníž. přenesená",J333,0)</f>
        <v>0</v>
      </c>
      <c r="BI333" s="254">
        <f>IF(N333="nulová",J333,0)</f>
        <v>0</v>
      </c>
      <c r="BJ333" s="16" t="s">
        <v>88</v>
      </c>
      <c r="BK333" s="254">
        <f>ROUND(I333*H333,0)</f>
        <v>0</v>
      </c>
      <c r="BL333" s="16" t="s">
        <v>147</v>
      </c>
      <c r="BM333" s="253" t="s">
        <v>529</v>
      </c>
    </row>
    <row r="334" spans="1:51" s="13" customFormat="1" ht="12">
      <c r="A334" s="13"/>
      <c r="B334" s="255"/>
      <c r="C334" s="256"/>
      <c r="D334" s="257" t="s">
        <v>149</v>
      </c>
      <c r="E334" s="258" t="s">
        <v>1</v>
      </c>
      <c r="F334" s="259" t="s">
        <v>176</v>
      </c>
      <c r="G334" s="256"/>
      <c r="H334" s="260">
        <v>3.525</v>
      </c>
      <c r="I334" s="261"/>
      <c r="J334" s="256"/>
      <c r="K334" s="256"/>
      <c r="L334" s="262"/>
      <c r="M334" s="263"/>
      <c r="N334" s="264"/>
      <c r="O334" s="264"/>
      <c r="P334" s="264"/>
      <c r="Q334" s="264"/>
      <c r="R334" s="264"/>
      <c r="S334" s="264"/>
      <c r="T334" s="26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6" t="s">
        <v>149</v>
      </c>
      <c r="AU334" s="266" t="s">
        <v>88</v>
      </c>
      <c r="AV334" s="13" t="s">
        <v>88</v>
      </c>
      <c r="AW334" s="13" t="s">
        <v>33</v>
      </c>
      <c r="AX334" s="13" t="s">
        <v>78</v>
      </c>
      <c r="AY334" s="266" t="s">
        <v>139</v>
      </c>
    </row>
    <row r="335" spans="1:65" s="2" customFormat="1" ht="24" customHeight="1">
      <c r="A335" s="37"/>
      <c r="B335" s="38"/>
      <c r="C335" s="242" t="s">
        <v>530</v>
      </c>
      <c r="D335" s="242" t="s">
        <v>142</v>
      </c>
      <c r="E335" s="243" t="s">
        <v>531</v>
      </c>
      <c r="F335" s="244" t="s">
        <v>532</v>
      </c>
      <c r="G335" s="245" t="s">
        <v>153</v>
      </c>
      <c r="H335" s="246">
        <v>5.6</v>
      </c>
      <c r="I335" s="247"/>
      <c r="J335" s="248">
        <f>ROUND(I335*H335,0)</f>
        <v>0</v>
      </c>
      <c r="K335" s="244" t="s">
        <v>146</v>
      </c>
      <c r="L335" s="43"/>
      <c r="M335" s="249" t="s">
        <v>1</v>
      </c>
      <c r="N335" s="250" t="s">
        <v>44</v>
      </c>
      <c r="O335" s="90"/>
      <c r="P335" s="251">
        <f>O335*H335</f>
        <v>0</v>
      </c>
      <c r="Q335" s="251">
        <v>0.01616</v>
      </c>
      <c r="R335" s="251">
        <f>Q335*H335</f>
        <v>0.090496</v>
      </c>
      <c r="S335" s="251">
        <v>0</v>
      </c>
      <c r="T335" s="25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3" t="s">
        <v>147</v>
      </c>
      <c r="AT335" s="253" t="s">
        <v>142</v>
      </c>
      <c r="AU335" s="253" t="s">
        <v>88</v>
      </c>
      <c r="AY335" s="16" t="s">
        <v>139</v>
      </c>
      <c r="BE335" s="254">
        <f>IF(N335="základní",J335,0)</f>
        <v>0</v>
      </c>
      <c r="BF335" s="254">
        <f>IF(N335="snížená",J335,0)</f>
        <v>0</v>
      </c>
      <c r="BG335" s="254">
        <f>IF(N335="zákl. přenesená",J335,0)</f>
        <v>0</v>
      </c>
      <c r="BH335" s="254">
        <f>IF(N335="sníž. přenesená",J335,0)</f>
        <v>0</v>
      </c>
      <c r="BI335" s="254">
        <f>IF(N335="nulová",J335,0)</f>
        <v>0</v>
      </c>
      <c r="BJ335" s="16" t="s">
        <v>88</v>
      </c>
      <c r="BK335" s="254">
        <f>ROUND(I335*H335,0)</f>
        <v>0</v>
      </c>
      <c r="BL335" s="16" t="s">
        <v>147</v>
      </c>
      <c r="BM335" s="253" t="s">
        <v>533</v>
      </c>
    </row>
    <row r="336" spans="1:51" s="13" customFormat="1" ht="12">
      <c r="A336" s="13"/>
      <c r="B336" s="255"/>
      <c r="C336" s="256"/>
      <c r="D336" s="257" t="s">
        <v>149</v>
      </c>
      <c r="E336" s="258" t="s">
        <v>1</v>
      </c>
      <c r="F336" s="259" t="s">
        <v>534</v>
      </c>
      <c r="G336" s="256"/>
      <c r="H336" s="260">
        <v>5.6</v>
      </c>
      <c r="I336" s="261"/>
      <c r="J336" s="256"/>
      <c r="K336" s="256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149</v>
      </c>
      <c r="AU336" s="266" t="s">
        <v>88</v>
      </c>
      <c r="AV336" s="13" t="s">
        <v>88</v>
      </c>
      <c r="AW336" s="13" t="s">
        <v>33</v>
      </c>
      <c r="AX336" s="13" t="s">
        <v>78</v>
      </c>
      <c r="AY336" s="266" t="s">
        <v>139</v>
      </c>
    </row>
    <row r="337" spans="1:65" s="2" customFormat="1" ht="24" customHeight="1">
      <c r="A337" s="37"/>
      <c r="B337" s="38"/>
      <c r="C337" s="242" t="s">
        <v>535</v>
      </c>
      <c r="D337" s="242" t="s">
        <v>142</v>
      </c>
      <c r="E337" s="243" t="s">
        <v>536</v>
      </c>
      <c r="F337" s="244" t="s">
        <v>537</v>
      </c>
      <c r="G337" s="245" t="s">
        <v>170</v>
      </c>
      <c r="H337" s="246">
        <v>256</v>
      </c>
      <c r="I337" s="247"/>
      <c r="J337" s="248">
        <f>ROUND(I337*H337,0)</f>
        <v>0</v>
      </c>
      <c r="K337" s="244" t="s">
        <v>146</v>
      </c>
      <c r="L337" s="43"/>
      <c r="M337" s="249" t="s">
        <v>1</v>
      </c>
      <c r="N337" s="250" t="s">
        <v>44</v>
      </c>
      <c r="O337" s="90"/>
      <c r="P337" s="251">
        <f>O337*H337</f>
        <v>0</v>
      </c>
      <c r="Q337" s="251">
        <v>1E-05</v>
      </c>
      <c r="R337" s="251">
        <f>Q337*H337</f>
        <v>0.00256</v>
      </c>
      <c r="S337" s="251">
        <v>0</v>
      </c>
      <c r="T337" s="252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3" t="s">
        <v>147</v>
      </c>
      <c r="AT337" s="253" t="s">
        <v>142</v>
      </c>
      <c r="AU337" s="253" t="s">
        <v>88</v>
      </c>
      <c r="AY337" s="16" t="s">
        <v>139</v>
      </c>
      <c r="BE337" s="254">
        <f>IF(N337="základní",J337,0)</f>
        <v>0</v>
      </c>
      <c r="BF337" s="254">
        <f>IF(N337="snížená",J337,0)</f>
        <v>0</v>
      </c>
      <c r="BG337" s="254">
        <f>IF(N337="zákl. přenesená",J337,0)</f>
        <v>0</v>
      </c>
      <c r="BH337" s="254">
        <f>IF(N337="sníž. přenesená",J337,0)</f>
        <v>0</v>
      </c>
      <c r="BI337" s="254">
        <f>IF(N337="nulová",J337,0)</f>
        <v>0</v>
      </c>
      <c r="BJ337" s="16" t="s">
        <v>88</v>
      </c>
      <c r="BK337" s="254">
        <f>ROUND(I337*H337,0)</f>
        <v>0</v>
      </c>
      <c r="BL337" s="16" t="s">
        <v>147</v>
      </c>
      <c r="BM337" s="253" t="s">
        <v>538</v>
      </c>
    </row>
    <row r="338" spans="1:51" s="13" customFormat="1" ht="12">
      <c r="A338" s="13"/>
      <c r="B338" s="255"/>
      <c r="C338" s="256"/>
      <c r="D338" s="257" t="s">
        <v>149</v>
      </c>
      <c r="E338" s="258" t="s">
        <v>1</v>
      </c>
      <c r="F338" s="259" t="s">
        <v>539</v>
      </c>
      <c r="G338" s="256"/>
      <c r="H338" s="260">
        <v>256</v>
      </c>
      <c r="I338" s="261"/>
      <c r="J338" s="256"/>
      <c r="K338" s="256"/>
      <c r="L338" s="262"/>
      <c r="M338" s="263"/>
      <c r="N338" s="264"/>
      <c r="O338" s="264"/>
      <c r="P338" s="264"/>
      <c r="Q338" s="264"/>
      <c r="R338" s="264"/>
      <c r="S338" s="264"/>
      <c r="T338" s="26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6" t="s">
        <v>149</v>
      </c>
      <c r="AU338" s="266" t="s">
        <v>88</v>
      </c>
      <c r="AV338" s="13" t="s">
        <v>88</v>
      </c>
      <c r="AW338" s="13" t="s">
        <v>33</v>
      </c>
      <c r="AX338" s="13" t="s">
        <v>78</v>
      </c>
      <c r="AY338" s="266" t="s">
        <v>139</v>
      </c>
    </row>
    <row r="339" spans="1:65" s="2" customFormat="1" ht="16.5" customHeight="1">
      <c r="A339" s="37"/>
      <c r="B339" s="38"/>
      <c r="C339" s="242" t="s">
        <v>540</v>
      </c>
      <c r="D339" s="242" t="s">
        <v>142</v>
      </c>
      <c r="E339" s="243" t="s">
        <v>541</v>
      </c>
      <c r="F339" s="244" t="s">
        <v>542</v>
      </c>
      <c r="G339" s="245" t="s">
        <v>170</v>
      </c>
      <c r="H339" s="246">
        <v>256</v>
      </c>
      <c r="I339" s="247"/>
      <c r="J339" s="248">
        <f>ROUND(I339*H339,0)</f>
        <v>0</v>
      </c>
      <c r="K339" s="244" t="s">
        <v>146</v>
      </c>
      <c r="L339" s="43"/>
      <c r="M339" s="249" t="s">
        <v>1</v>
      </c>
      <c r="N339" s="250" t="s">
        <v>44</v>
      </c>
      <c r="O339" s="90"/>
      <c r="P339" s="251">
        <f>O339*H339</f>
        <v>0</v>
      </c>
      <c r="Q339" s="251">
        <v>0.00015</v>
      </c>
      <c r="R339" s="251">
        <f>Q339*H339</f>
        <v>0.0384</v>
      </c>
      <c r="S339" s="251">
        <v>0</v>
      </c>
      <c r="T339" s="252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3" t="s">
        <v>147</v>
      </c>
      <c r="AT339" s="253" t="s">
        <v>142</v>
      </c>
      <c r="AU339" s="253" t="s">
        <v>88</v>
      </c>
      <c r="AY339" s="16" t="s">
        <v>139</v>
      </c>
      <c r="BE339" s="254">
        <f>IF(N339="základní",J339,0)</f>
        <v>0</v>
      </c>
      <c r="BF339" s="254">
        <f>IF(N339="snížená",J339,0)</f>
        <v>0</v>
      </c>
      <c r="BG339" s="254">
        <f>IF(N339="zákl. přenesená",J339,0)</f>
        <v>0</v>
      </c>
      <c r="BH339" s="254">
        <f>IF(N339="sníž. přenesená",J339,0)</f>
        <v>0</v>
      </c>
      <c r="BI339" s="254">
        <f>IF(N339="nulová",J339,0)</f>
        <v>0</v>
      </c>
      <c r="BJ339" s="16" t="s">
        <v>88</v>
      </c>
      <c r="BK339" s="254">
        <f>ROUND(I339*H339,0)</f>
        <v>0</v>
      </c>
      <c r="BL339" s="16" t="s">
        <v>147</v>
      </c>
      <c r="BM339" s="253" t="s">
        <v>543</v>
      </c>
    </row>
    <row r="340" spans="1:65" s="2" customFormat="1" ht="24" customHeight="1">
      <c r="A340" s="37"/>
      <c r="B340" s="38"/>
      <c r="C340" s="242" t="s">
        <v>544</v>
      </c>
      <c r="D340" s="242" t="s">
        <v>142</v>
      </c>
      <c r="E340" s="243" t="s">
        <v>545</v>
      </c>
      <c r="F340" s="244" t="s">
        <v>546</v>
      </c>
      <c r="G340" s="245" t="s">
        <v>160</v>
      </c>
      <c r="H340" s="246">
        <v>18.6</v>
      </c>
      <c r="I340" s="247"/>
      <c r="J340" s="248">
        <f>ROUND(I340*H340,0)</f>
        <v>0</v>
      </c>
      <c r="K340" s="244" t="s">
        <v>146</v>
      </c>
      <c r="L340" s="43"/>
      <c r="M340" s="249" t="s">
        <v>1</v>
      </c>
      <c r="N340" s="250" t="s">
        <v>44</v>
      </c>
      <c r="O340" s="90"/>
      <c r="P340" s="251">
        <f>O340*H340</f>
        <v>0</v>
      </c>
      <c r="Q340" s="251">
        <v>0</v>
      </c>
      <c r="R340" s="251">
        <f>Q340*H340</f>
        <v>0</v>
      </c>
      <c r="S340" s="251">
        <v>0.038</v>
      </c>
      <c r="T340" s="252">
        <f>S340*H340</f>
        <v>0.7068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3" t="s">
        <v>147</v>
      </c>
      <c r="AT340" s="253" t="s">
        <v>142</v>
      </c>
      <c r="AU340" s="253" t="s">
        <v>88</v>
      </c>
      <c r="AY340" s="16" t="s">
        <v>139</v>
      </c>
      <c r="BE340" s="254">
        <f>IF(N340="základní",J340,0)</f>
        <v>0</v>
      </c>
      <c r="BF340" s="254">
        <f>IF(N340="snížená",J340,0)</f>
        <v>0</v>
      </c>
      <c r="BG340" s="254">
        <f>IF(N340="zákl. přenesená",J340,0)</f>
        <v>0</v>
      </c>
      <c r="BH340" s="254">
        <f>IF(N340="sníž. přenesená",J340,0)</f>
        <v>0</v>
      </c>
      <c r="BI340" s="254">
        <f>IF(N340="nulová",J340,0)</f>
        <v>0</v>
      </c>
      <c r="BJ340" s="16" t="s">
        <v>88</v>
      </c>
      <c r="BK340" s="254">
        <f>ROUND(I340*H340,0)</f>
        <v>0</v>
      </c>
      <c r="BL340" s="16" t="s">
        <v>147</v>
      </c>
      <c r="BM340" s="253" t="s">
        <v>547</v>
      </c>
    </row>
    <row r="341" spans="1:51" s="13" customFormat="1" ht="12">
      <c r="A341" s="13"/>
      <c r="B341" s="255"/>
      <c r="C341" s="256"/>
      <c r="D341" s="257" t="s">
        <v>149</v>
      </c>
      <c r="E341" s="258" t="s">
        <v>1</v>
      </c>
      <c r="F341" s="259" t="s">
        <v>548</v>
      </c>
      <c r="G341" s="256"/>
      <c r="H341" s="260">
        <v>18.6</v>
      </c>
      <c r="I341" s="261"/>
      <c r="J341" s="256"/>
      <c r="K341" s="256"/>
      <c r="L341" s="262"/>
      <c r="M341" s="263"/>
      <c r="N341" s="264"/>
      <c r="O341" s="264"/>
      <c r="P341" s="264"/>
      <c r="Q341" s="264"/>
      <c r="R341" s="264"/>
      <c r="S341" s="264"/>
      <c r="T341" s="26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6" t="s">
        <v>149</v>
      </c>
      <c r="AU341" s="266" t="s">
        <v>88</v>
      </c>
      <c r="AV341" s="13" t="s">
        <v>88</v>
      </c>
      <c r="AW341" s="13" t="s">
        <v>33</v>
      </c>
      <c r="AX341" s="13" t="s">
        <v>78</v>
      </c>
      <c r="AY341" s="266" t="s">
        <v>139</v>
      </c>
    </row>
    <row r="342" spans="1:65" s="2" customFormat="1" ht="16.5" customHeight="1">
      <c r="A342" s="37"/>
      <c r="B342" s="38"/>
      <c r="C342" s="242" t="s">
        <v>549</v>
      </c>
      <c r="D342" s="242" t="s">
        <v>142</v>
      </c>
      <c r="E342" s="243" t="s">
        <v>550</v>
      </c>
      <c r="F342" s="244" t="s">
        <v>551</v>
      </c>
      <c r="G342" s="245" t="s">
        <v>170</v>
      </c>
      <c r="H342" s="246">
        <v>16</v>
      </c>
      <c r="I342" s="247"/>
      <c r="J342" s="248">
        <f>ROUND(I342*H342,0)</f>
        <v>0</v>
      </c>
      <c r="K342" s="244" t="s">
        <v>146</v>
      </c>
      <c r="L342" s="43"/>
      <c r="M342" s="249" t="s">
        <v>1</v>
      </c>
      <c r="N342" s="250" t="s">
        <v>44</v>
      </c>
      <c r="O342" s="90"/>
      <c r="P342" s="251">
        <f>O342*H342</f>
        <v>0</v>
      </c>
      <c r="Q342" s="251">
        <v>0</v>
      </c>
      <c r="R342" s="251">
        <f>Q342*H342</f>
        <v>0</v>
      </c>
      <c r="S342" s="251">
        <v>0.055</v>
      </c>
      <c r="T342" s="252">
        <f>S342*H342</f>
        <v>0.88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3" t="s">
        <v>147</v>
      </c>
      <c r="AT342" s="253" t="s">
        <v>142</v>
      </c>
      <c r="AU342" s="253" t="s">
        <v>88</v>
      </c>
      <c r="AY342" s="16" t="s">
        <v>139</v>
      </c>
      <c r="BE342" s="254">
        <f>IF(N342="základní",J342,0)</f>
        <v>0</v>
      </c>
      <c r="BF342" s="254">
        <f>IF(N342="snížená",J342,0)</f>
        <v>0</v>
      </c>
      <c r="BG342" s="254">
        <f>IF(N342="zákl. přenesená",J342,0)</f>
        <v>0</v>
      </c>
      <c r="BH342" s="254">
        <f>IF(N342="sníž. přenesená",J342,0)</f>
        <v>0</v>
      </c>
      <c r="BI342" s="254">
        <f>IF(N342="nulová",J342,0)</f>
        <v>0</v>
      </c>
      <c r="BJ342" s="16" t="s">
        <v>88</v>
      </c>
      <c r="BK342" s="254">
        <f>ROUND(I342*H342,0)</f>
        <v>0</v>
      </c>
      <c r="BL342" s="16" t="s">
        <v>147</v>
      </c>
      <c r="BM342" s="253" t="s">
        <v>552</v>
      </c>
    </row>
    <row r="343" spans="1:51" s="13" customFormat="1" ht="12">
      <c r="A343" s="13"/>
      <c r="B343" s="255"/>
      <c r="C343" s="256"/>
      <c r="D343" s="257" t="s">
        <v>149</v>
      </c>
      <c r="E343" s="258" t="s">
        <v>1</v>
      </c>
      <c r="F343" s="259" t="s">
        <v>553</v>
      </c>
      <c r="G343" s="256"/>
      <c r="H343" s="260">
        <v>16</v>
      </c>
      <c r="I343" s="261"/>
      <c r="J343" s="256"/>
      <c r="K343" s="256"/>
      <c r="L343" s="262"/>
      <c r="M343" s="263"/>
      <c r="N343" s="264"/>
      <c r="O343" s="264"/>
      <c r="P343" s="264"/>
      <c r="Q343" s="264"/>
      <c r="R343" s="264"/>
      <c r="S343" s="264"/>
      <c r="T343" s="26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6" t="s">
        <v>149</v>
      </c>
      <c r="AU343" s="266" t="s">
        <v>88</v>
      </c>
      <c r="AV343" s="13" t="s">
        <v>88</v>
      </c>
      <c r="AW343" s="13" t="s">
        <v>33</v>
      </c>
      <c r="AX343" s="13" t="s">
        <v>78</v>
      </c>
      <c r="AY343" s="266" t="s">
        <v>139</v>
      </c>
    </row>
    <row r="344" spans="1:65" s="2" customFormat="1" ht="24" customHeight="1">
      <c r="A344" s="37"/>
      <c r="B344" s="38"/>
      <c r="C344" s="242" t="s">
        <v>554</v>
      </c>
      <c r="D344" s="242" t="s">
        <v>142</v>
      </c>
      <c r="E344" s="243" t="s">
        <v>555</v>
      </c>
      <c r="F344" s="244" t="s">
        <v>556</v>
      </c>
      <c r="G344" s="245" t="s">
        <v>153</v>
      </c>
      <c r="H344" s="246">
        <v>3.2</v>
      </c>
      <c r="I344" s="247"/>
      <c r="J344" s="248">
        <f>ROUND(I344*H344,0)</f>
        <v>0</v>
      </c>
      <c r="K344" s="244" t="s">
        <v>146</v>
      </c>
      <c r="L344" s="43"/>
      <c r="M344" s="249" t="s">
        <v>1</v>
      </c>
      <c r="N344" s="250" t="s">
        <v>44</v>
      </c>
      <c r="O344" s="90"/>
      <c r="P344" s="251">
        <f>O344*H344</f>
        <v>0</v>
      </c>
      <c r="Q344" s="251">
        <v>0.00096</v>
      </c>
      <c r="R344" s="251">
        <f>Q344*H344</f>
        <v>0.003072</v>
      </c>
      <c r="S344" s="251">
        <v>0.031</v>
      </c>
      <c r="T344" s="252">
        <f>S344*H344</f>
        <v>0.09920000000000001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3" t="s">
        <v>147</v>
      </c>
      <c r="AT344" s="253" t="s">
        <v>142</v>
      </c>
      <c r="AU344" s="253" t="s">
        <v>88</v>
      </c>
      <c r="AY344" s="16" t="s">
        <v>139</v>
      </c>
      <c r="BE344" s="254">
        <f>IF(N344="základní",J344,0)</f>
        <v>0</v>
      </c>
      <c r="BF344" s="254">
        <f>IF(N344="snížená",J344,0)</f>
        <v>0</v>
      </c>
      <c r="BG344" s="254">
        <f>IF(N344="zákl. přenesená",J344,0)</f>
        <v>0</v>
      </c>
      <c r="BH344" s="254">
        <f>IF(N344="sníž. přenesená",J344,0)</f>
        <v>0</v>
      </c>
      <c r="BI344" s="254">
        <f>IF(N344="nulová",J344,0)</f>
        <v>0</v>
      </c>
      <c r="BJ344" s="16" t="s">
        <v>88</v>
      </c>
      <c r="BK344" s="254">
        <f>ROUND(I344*H344,0)</f>
        <v>0</v>
      </c>
      <c r="BL344" s="16" t="s">
        <v>147</v>
      </c>
      <c r="BM344" s="253" t="s">
        <v>557</v>
      </c>
    </row>
    <row r="345" spans="1:51" s="13" customFormat="1" ht="12">
      <c r="A345" s="13"/>
      <c r="B345" s="255"/>
      <c r="C345" s="256"/>
      <c r="D345" s="257" t="s">
        <v>149</v>
      </c>
      <c r="E345" s="258" t="s">
        <v>1</v>
      </c>
      <c r="F345" s="259" t="s">
        <v>558</v>
      </c>
      <c r="G345" s="256"/>
      <c r="H345" s="260">
        <v>3.2</v>
      </c>
      <c r="I345" s="261"/>
      <c r="J345" s="256"/>
      <c r="K345" s="256"/>
      <c r="L345" s="262"/>
      <c r="M345" s="263"/>
      <c r="N345" s="264"/>
      <c r="O345" s="264"/>
      <c r="P345" s="264"/>
      <c r="Q345" s="264"/>
      <c r="R345" s="264"/>
      <c r="S345" s="264"/>
      <c r="T345" s="26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6" t="s">
        <v>149</v>
      </c>
      <c r="AU345" s="266" t="s">
        <v>88</v>
      </c>
      <c r="AV345" s="13" t="s">
        <v>88</v>
      </c>
      <c r="AW345" s="13" t="s">
        <v>33</v>
      </c>
      <c r="AX345" s="13" t="s">
        <v>78</v>
      </c>
      <c r="AY345" s="266" t="s">
        <v>139</v>
      </c>
    </row>
    <row r="346" spans="1:65" s="2" customFormat="1" ht="24" customHeight="1">
      <c r="A346" s="37"/>
      <c r="B346" s="38"/>
      <c r="C346" s="242" t="s">
        <v>559</v>
      </c>
      <c r="D346" s="242" t="s">
        <v>142</v>
      </c>
      <c r="E346" s="243" t="s">
        <v>560</v>
      </c>
      <c r="F346" s="244" t="s">
        <v>561</v>
      </c>
      <c r="G346" s="245" t="s">
        <v>160</v>
      </c>
      <c r="H346" s="246">
        <v>2399.109</v>
      </c>
      <c r="I346" s="247"/>
      <c r="J346" s="248">
        <f>ROUND(I346*H346,0)</f>
        <v>0</v>
      </c>
      <c r="K346" s="244" t="s">
        <v>146</v>
      </c>
      <c r="L346" s="43"/>
      <c r="M346" s="249" t="s">
        <v>1</v>
      </c>
      <c r="N346" s="250" t="s">
        <v>44</v>
      </c>
      <c r="O346" s="90"/>
      <c r="P346" s="251">
        <f>O346*H346</f>
        <v>0</v>
      </c>
      <c r="Q346" s="251">
        <v>0</v>
      </c>
      <c r="R346" s="251">
        <f>Q346*H346</f>
        <v>0</v>
      </c>
      <c r="S346" s="251">
        <v>0.005</v>
      </c>
      <c r="T346" s="252">
        <f>S346*H346</f>
        <v>11.995545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3" t="s">
        <v>147</v>
      </c>
      <c r="AT346" s="253" t="s">
        <v>142</v>
      </c>
      <c r="AU346" s="253" t="s">
        <v>88</v>
      </c>
      <c r="AY346" s="16" t="s">
        <v>139</v>
      </c>
      <c r="BE346" s="254">
        <f>IF(N346="základní",J346,0)</f>
        <v>0</v>
      </c>
      <c r="BF346" s="254">
        <f>IF(N346="snížená",J346,0)</f>
        <v>0</v>
      </c>
      <c r="BG346" s="254">
        <f>IF(N346="zákl. přenesená",J346,0)</f>
        <v>0</v>
      </c>
      <c r="BH346" s="254">
        <f>IF(N346="sníž. přenesená",J346,0)</f>
        <v>0</v>
      </c>
      <c r="BI346" s="254">
        <f>IF(N346="nulová",J346,0)</f>
        <v>0</v>
      </c>
      <c r="BJ346" s="16" t="s">
        <v>88</v>
      </c>
      <c r="BK346" s="254">
        <f>ROUND(I346*H346,0)</f>
        <v>0</v>
      </c>
      <c r="BL346" s="16" t="s">
        <v>147</v>
      </c>
      <c r="BM346" s="253" t="s">
        <v>562</v>
      </c>
    </row>
    <row r="347" spans="1:51" s="13" customFormat="1" ht="12">
      <c r="A347" s="13"/>
      <c r="B347" s="255"/>
      <c r="C347" s="256"/>
      <c r="D347" s="257" t="s">
        <v>149</v>
      </c>
      <c r="E347" s="258" t="s">
        <v>1</v>
      </c>
      <c r="F347" s="259" t="s">
        <v>563</v>
      </c>
      <c r="G347" s="256"/>
      <c r="H347" s="260">
        <v>152.7</v>
      </c>
      <c r="I347" s="261"/>
      <c r="J347" s="256"/>
      <c r="K347" s="256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149</v>
      </c>
      <c r="AU347" s="266" t="s">
        <v>88</v>
      </c>
      <c r="AV347" s="13" t="s">
        <v>88</v>
      </c>
      <c r="AW347" s="13" t="s">
        <v>33</v>
      </c>
      <c r="AX347" s="13" t="s">
        <v>78</v>
      </c>
      <c r="AY347" s="266" t="s">
        <v>139</v>
      </c>
    </row>
    <row r="348" spans="1:51" s="13" customFormat="1" ht="12">
      <c r="A348" s="13"/>
      <c r="B348" s="255"/>
      <c r="C348" s="256"/>
      <c r="D348" s="257" t="s">
        <v>149</v>
      </c>
      <c r="E348" s="258" t="s">
        <v>1</v>
      </c>
      <c r="F348" s="259" t="s">
        <v>564</v>
      </c>
      <c r="G348" s="256"/>
      <c r="H348" s="260">
        <v>14.622</v>
      </c>
      <c r="I348" s="261"/>
      <c r="J348" s="256"/>
      <c r="K348" s="256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149</v>
      </c>
      <c r="AU348" s="266" t="s">
        <v>88</v>
      </c>
      <c r="AV348" s="13" t="s">
        <v>88</v>
      </c>
      <c r="AW348" s="13" t="s">
        <v>33</v>
      </c>
      <c r="AX348" s="13" t="s">
        <v>78</v>
      </c>
      <c r="AY348" s="266" t="s">
        <v>139</v>
      </c>
    </row>
    <row r="349" spans="1:51" s="13" customFormat="1" ht="12">
      <c r="A349" s="13"/>
      <c r="B349" s="255"/>
      <c r="C349" s="256"/>
      <c r="D349" s="257" t="s">
        <v>149</v>
      </c>
      <c r="E349" s="258" t="s">
        <v>1</v>
      </c>
      <c r="F349" s="259" t="s">
        <v>423</v>
      </c>
      <c r="G349" s="256"/>
      <c r="H349" s="260">
        <v>2231.787</v>
      </c>
      <c r="I349" s="261"/>
      <c r="J349" s="256"/>
      <c r="K349" s="256"/>
      <c r="L349" s="262"/>
      <c r="M349" s="263"/>
      <c r="N349" s="264"/>
      <c r="O349" s="264"/>
      <c r="P349" s="264"/>
      <c r="Q349" s="264"/>
      <c r="R349" s="264"/>
      <c r="S349" s="264"/>
      <c r="T349" s="26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6" t="s">
        <v>149</v>
      </c>
      <c r="AU349" s="266" t="s">
        <v>88</v>
      </c>
      <c r="AV349" s="13" t="s">
        <v>88</v>
      </c>
      <c r="AW349" s="13" t="s">
        <v>33</v>
      </c>
      <c r="AX349" s="13" t="s">
        <v>78</v>
      </c>
      <c r="AY349" s="266" t="s">
        <v>139</v>
      </c>
    </row>
    <row r="350" spans="1:65" s="2" customFormat="1" ht="24" customHeight="1">
      <c r="A350" s="37"/>
      <c r="B350" s="38"/>
      <c r="C350" s="242" t="s">
        <v>565</v>
      </c>
      <c r="D350" s="242" t="s">
        <v>142</v>
      </c>
      <c r="E350" s="243" t="s">
        <v>566</v>
      </c>
      <c r="F350" s="244" t="s">
        <v>567</v>
      </c>
      <c r="G350" s="245" t="s">
        <v>160</v>
      </c>
      <c r="H350" s="246">
        <v>17.353</v>
      </c>
      <c r="I350" s="247"/>
      <c r="J350" s="248">
        <f>ROUND(I350*H350,0)</f>
        <v>0</v>
      </c>
      <c r="K350" s="244" t="s">
        <v>146</v>
      </c>
      <c r="L350" s="43"/>
      <c r="M350" s="249" t="s">
        <v>1</v>
      </c>
      <c r="N350" s="250" t="s">
        <v>44</v>
      </c>
      <c r="O350" s="90"/>
      <c r="P350" s="251">
        <f>O350*H350</f>
        <v>0</v>
      </c>
      <c r="Q350" s="251">
        <v>0</v>
      </c>
      <c r="R350" s="251">
        <f>Q350*H350</f>
        <v>0</v>
      </c>
      <c r="S350" s="251">
        <v>0.022</v>
      </c>
      <c r="T350" s="252">
        <f>S350*H350</f>
        <v>0.381766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3" t="s">
        <v>147</v>
      </c>
      <c r="AT350" s="253" t="s">
        <v>142</v>
      </c>
      <c r="AU350" s="253" t="s">
        <v>88</v>
      </c>
      <c r="AY350" s="16" t="s">
        <v>139</v>
      </c>
      <c r="BE350" s="254">
        <f>IF(N350="základní",J350,0)</f>
        <v>0</v>
      </c>
      <c r="BF350" s="254">
        <f>IF(N350="snížená",J350,0)</f>
        <v>0</v>
      </c>
      <c r="BG350" s="254">
        <f>IF(N350="zákl. přenesená",J350,0)</f>
        <v>0</v>
      </c>
      <c r="BH350" s="254">
        <f>IF(N350="sníž. přenesená",J350,0)</f>
        <v>0</v>
      </c>
      <c r="BI350" s="254">
        <f>IF(N350="nulová",J350,0)</f>
        <v>0</v>
      </c>
      <c r="BJ350" s="16" t="s">
        <v>88</v>
      </c>
      <c r="BK350" s="254">
        <f>ROUND(I350*H350,0)</f>
        <v>0</v>
      </c>
      <c r="BL350" s="16" t="s">
        <v>147</v>
      </c>
      <c r="BM350" s="253" t="s">
        <v>568</v>
      </c>
    </row>
    <row r="351" spans="1:51" s="13" customFormat="1" ht="12">
      <c r="A351" s="13"/>
      <c r="B351" s="255"/>
      <c r="C351" s="256"/>
      <c r="D351" s="257" t="s">
        <v>149</v>
      </c>
      <c r="E351" s="258" t="s">
        <v>1</v>
      </c>
      <c r="F351" s="259" t="s">
        <v>569</v>
      </c>
      <c r="G351" s="256"/>
      <c r="H351" s="260">
        <v>17.353</v>
      </c>
      <c r="I351" s="261"/>
      <c r="J351" s="256"/>
      <c r="K351" s="256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149</v>
      </c>
      <c r="AU351" s="266" t="s">
        <v>88</v>
      </c>
      <c r="AV351" s="13" t="s">
        <v>88</v>
      </c>
      <c r="AW351" s="13" t="s">
        <v>33</v>
      </c>
      <c r="AX351" s="13" t="s">
        <v>78</v>
      </c>
      <c r="AY351" s="266" t="s">
        <v>139</v>
      </c>
    </row>
    <row r="352" spans="1:65" s="2" customFormat="1" ht="24" customHeight="1">
      <c r="A352" s="37"/>
      <c r="B352" s="38"/>
      <c r="C352" s="242" t="s">
        <v>570</v>
      </c>
      <c r="D352" s="242" t="s">
        <v>142</v>
      </c>
      <c r="E352" s="243" t="s">
        <v>571</v>
      </c>
      <c r="F352" s="244" t="s">
        <v>572</v>
      </c>
      <c r="G352" s="245" t="s">
        <v>160</v>
      </c>
      <c r="H352" s="246">
        <v>17.353</v>
      </c>
      <c r="I352" s="247"/>
      <c r="J352" s="248">
        <f>ROUND(I352*H352,0)</f>
        <v>0</v>
      </c>
      <c r="K352" s="244" t="s">
        <v>146</v>
      </c>
      <c r="L352" s="43"/>
      <c r="M352" s="249" t="s">
        <v>1</v>
      </c>
      <c r="N352" s="250" t="s">
        <v>44</v>
      </c>
      <c r="O352" s="90"/>
      <c r="P352" s="251">
        <f>O352*H352</f>
        <v>0</v>
      </c>
      <c r="Q352" s="251">
        <v>0.01943</v>
      </c>
      <c r="R352" s="251">
        <f>Q352*H352</f>
        <v>0.33716879</v>
      </c>
      <c r="S352" s="251">
        <v>0</v>
      </c>
      <c r="T352" s="252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3" t="s">
        <v>147</v>
      </c>
      <c r="AT352" s="253" t="s">
        <v>142</v>
      </c>
      <c r="AU352" s="253" t="s">
        <v>88</v>
      </c>
      <c r="AY352" s="16" t="s">
        <v>139</v>
      </c>
      <c r="BE352" s="254">
        <f>IF(N352="základní",J352,0)</f>
        <v>0</v>
      </c>
      <c r="BF352" s="254">
        <f>IF(N352="snížená",J352,0)</f>
        <v>0</v>
      </c>
      <c r="BG352" s="254">
        <f>IF(N352="zákl. přenesená",J352,0)</f>
        <v>0</v>
      </c>
      <c r="BH352" s="254">
        <f>IF(N352="sníž. přenesená",J352,0)</f>
        <v>0</v>
      </c>
      <c r="BI352" s="254">
        <f>IF(N352="nulová",J352,0)</f>
        <v>0</v>
      </c>
      <c r="BJ352" s="16" t="s">
        <v>88</v>
      </c>
      <c r="BK352" s="254">
        <f>ROUND(I352*H352,0)</f>
        <v>0</v>
      </c>
      <c r="BL352" s="16" t="s">
        <v>147</v>
      </c>
      <c r="BM352" s="253" t="s">
        <v>573</v>
      </c>
    </row>
    <row r="353" spans="1:65" s="2" customFormat="1" ht="24" customHeight="1">
      <c r="A353" s="37"/>
      <c r="B353" s="38"/>
      <c r="C353" s="242" t="s">
        <v>574</v>
      </c>
      <c r="D353" s="242" t="s">
        <v>142</v>
      </c>
      <c r="E353" s="243" t="s">
        <v>575</v>
      </c>
      <c r="F353" s="244" t="s">
        <v>576</v>
      </c>
      <c r="G353" s="245" t="s">
        <v>160</v>
      </c>
      <c r="H353" s="246">
        <v>17.353</v>
      </c>
      <c r="I353" s="247"/>
      <c r="J353" s="248">
        <f>ROUND(I353*H353,0)</f>
        <v>0</v>
      </c>
      <c r="K353" s="244" t="s">
        <v>146</v>
      </c>
      <c r="L353" s="43"/>
      <c r="M353" s="249" t="s">
        <v>1</v>
      </c>
      <c r="N353" s="250" t="s">
        <v>44</v>
      </c>
      <c r="O353" s="90"/>
      <c r="P353" s="251">
        <f>O353*H353</f>
        <v>0</v>
      </c>
      <c r="Q353" s="251">
        <v>0</v>
      </c>
      <c r="R353" s="251">
        <f>Q353*H353</f>
        <v>0</v>
      </c>
      <c r="S353" s="251">
        <v>0</v>
      </c>
      <c r="T353" s="25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3" t="s">
        <v>147</v>
      </c>
      <c r="AT353" s="253" t="s">
        <v>142</v>
      </c>
      <c r="AU353" s="253" t="s">
        <v>88</v>
      </c>
      <c r="AY353" s="16" t="s">
        <v>139</v>
      </c>
      <c r="BE353" s="254">
        <f>IF(N353="základní",J353,0)</f>
        <v>0</v>
      </c>
      <c r="BF353" s="254">
        <f>IF(N353="snížená",J353,0)</f>
        <v>0</v>
      </c>
      <c r="BG353" s="254">
        <f>IF(N353="zákl. přenesená",J353,0)</f>
        <v>0</v>
      </c>
      <c r="BH353" s="254">
        <f>IF(N353="sníž. přenesená",J353,0)</f>
        <v>0</v>
      </c>
      <c r="BI353" s="254">
        <f>IF(N353="nulová",J353,0)</f>
        <v>0</v>
      </c>
      <c r="BJ353" s="16" t="s">
        <v>88</v>
      </c>
      <c r="BK353" s="254">
        <f>ROUND(I353*H353,0)</f>
        <v>0</v>
      </c>
      <c r="BL353" s="16" t="s">
        <v>147</v>
      </c>
      <c r="BM353" s="253" t="s">
        <v>577</v>
      </c>
    </row>
    <row r="354" spans="1:63" s="12" customFormat="1" ht="22.8" customHeight="1">
      <c r="A354" s="12"/>
      <c r="B354" s="226"/>
      <c r="C354" s="227"/>
      <c r="D354" s="228" t="s">
        <v>77</v>
      </c>
      <c r="E354" s="240" t="s">
        <v>578</v>
      </c>
      <c r="F354" s="240" t="s">
        <v>579</v>
      </c>
      <c r="G354" s="227"/>
      <c r="H354" s="227"/>
      <c r="I354" s="230"/>
      <c r="J354" s="241">
        <f>BK354</f>
        <v>0</v>
      </c>
      <c r="K354" s="227"/>
      <c r="L354" s="232"/>
      <c r="M354" s="233"/>
      <c r="N354" s="234"/>
      <c r="O354" s="234"/>
      <c r="P354" s="235">
        <f>SUM(P355:P362)</f>
        <v>0</v>
      </c>
      <c r="Q354" s="234"/>
      <c r="R354" s="235">
        <f>SUM(R355:R362)</f>
        <v>0</v>
      </c>
      <c r="S354" s="234"/>
      <c r="T354" s="236">
        <f>SUM(T355:T362)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37" t="s">
        <v>8</v>
      </c>
      <c r="AT354" s="238" t="s">
        <v>77</v>
      </c>
      <c r="AU354" s="238" t="s">
        <v>8</v>
      </c>
      <c r="AY354" s="237" t="s">
        <v>139</v>
      </c>
      <c r="BK354" s="239">
        <f>SUM(BK355:BK362)</f>
        <v>0</v>
      </c>
    </row>
    <row r="355" spans="1:65" s="2" customFormat="1" ht="24" customHeight="1">
      <c r="A355" s="37"/>
      <c r="B355" s="38"/>
      <c r="C355" s="242" t="s">
        <v>580</v>
      </c>
      <c r="D355" s="242" t="s">
        <v>142</v>
      </c>
      <c r="E355" s="243" t="s">
        <v>581</v>
      </c>
      <c r="F355" s="244" t="s">
        <v>582</v>
      </c>
      <c r="G355" s="245" t="s">
        <v>583</v>
      </c>
      <c r="H355" s="246">
        <v>18.756</v>
      </c>
      <c r="I355" s="247"/>
      <c r="J355" s="248">
        <f>ROUND(I355*H355,0)</f>
        <v>0</v>
      </c>
      <c r="K355" s="244" t="s">
        <v>146</v>
      </c>
      <c r="L355" s="43"/>
      <c r="M355" s="249" t="s">
        <v>1</v>
      </c>
      <c r="N355" s="250" t="s">
        <v>44</v>
      </c>
      <c r="O355" s="90"/>
      <c r="P355" s="251">
        <f>O355*H355</f>
        <v>0</v>
      </c>
      <c r="Q355" s="251">
        <v>0</v>
      </c>
      <c r="R355" s="251">
        <f>Q355*H355</f>
        <v>0</v>
      </c>
      <c r="S355" s="251">
        <v>0</v>
      </c>
      <c r="T355" s="252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3" t="s">
        <v>147</v>
      </c>
      <c r="AT355" s="253" t="s">
        <v>142</v>
      </c>
      <c r="AU355" s="253" t="s">
        <v>88</v>
      </c>
      <c r="AY355" s="16" t="s">
        <v>139</v>
      </c>
      <c r="BE355" s="254">
        <f>IF(N355="základní",J355,0)</f>
        <v>0</v>
      </c>
      <c r="BF355" s="254">
        <f>IF(N355="snížená",J355,0)</f>
        <v>0</v>
      </c>
      <c r="BG355" s="254">
        <f>IF(N355="zákl. přenesená",J355,0)</f>
        <v>0</v>
      </c>
      <c r="BH355" s="254">
        <f>IF(N355="sníž. přenesená",J355,0)</f>
        <v>0</v>
      </c>
      <c r="BI355" s="254">
        <f>IF(N355="nulová",J355,0)</f>
        <v>0</v>
      </c>
      <c r="BJ355" s="16" t="s">
        <v>88</v>
      </c>
      <c r="BK355" s="254">
        <f>ROUND(I355*H355,0)</f>
        <v>0</v>
      </c>
      <c r="BL355" s="16" t="s">
        <v>147</v>
      </c>
      <c r="BM355" s="253" t="s">
        <v>584</v>
      </c>
    </row>
    <row r="356" spans="1:65" s="2" customFormat="1" ht="16.5" customHeight="1">
      <c r="A356" s="37"/>
      <c r="B356" s="38"/>
      <c r="C356" s="242" t="s">
        <v>585</v>
      </c>
      <c r="D356" s="242" t="s">
        <v>142</v>
      </c>
      <c r="E356" s="243" t="s">
        <v>586</v>
      </c>
      <c r="F356" s="244" t="s">
        <v>587</v>
      </c>
      <c r="G356" s="245" t="s">
        <v>153</v>
      </c>
      <c r="H356" s="246">
        <v>24</v>
      </c>
      <c r="I356" s="247"/>
      <c r="J356" s="248">
        <f>ROUND(I356*H356,0)</f>
        <v>0</v>
      </c>
      <c r="K356" s="244" t="s">
        <v>146</v>
      </c>
      <c r="L356" s="43"/>
      <c r="M356" s="249" t="s">
        <v>1</v>
      </c>
      <c r="N356" s="250" t="s">
        <v>44</v>
      </c>
      <c r="O356" s="90"/>
      <c r="P356" s="251">
        <f>O356*H356</f>
        <v>0</v>
      </c>
      <c r="Q356" s="251">
        <v>0</v>
      </c>
      <c r="R356" s="251">
        <f>Q356*H356</f>
        <v>0</v>
      </c>
      <c r="S356" s="251">
        <v>0</v>
      </c>
      <c r="T356" s="25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3" t="s">
        <v>147</v>
      </c>
      <c r="AT356" s="253" t="s">
        <v>142</v>
      </c>
      <c r="AU356" s="253" t="s">
        <v>88</v>
      </c>
      <c r="AY356" s="16" t="s">
        <v>139</v>
      </c>
      <c r="BE356" s="254">
        <f>IF(N356="základní",J356,0)</f>
        <v>0</v>
      </c>
      <c r="BF356" s="254">
        <f>IF(N356="snížená",J356,0)</f>
        <v>0</v>
      </c>
      <c r="BG356" s="254">
        <f>IF(N356="zákl. přenesená",J356,0)</f>
        <v>0</v>
      </c>
      <c r="BH356" s="254">
        <f>IF(N356="sníž. přenesená",J356,0)</f>
        <v>0</v>
      </c>
      <c r="BI356" s="254">
        <f>IF(N356="nulová",J356,0)</f>
        <v>0</v>
      </c>
      <c r="BJ356" s="16" t="s">
        <v>88</v>
      </c>
      <c r="BK356" s="254">
        <f>ROUND(I356*H356,0)</f>
        <v>0</v>
      </c>
      <c r="BL356" s="16" t="s">
        <v>147</v>
      </c>
      <c r="BM356" s="253" t="s">
        <v>588</v>
      </c>
    </row>
    <row r="357" spans="1:65" s="2" customFormat="1" ht="24" customHeight="1">
      <c r="A357" s="37"/>
      <c r="B357" s="38"/>
      <c r="C357" s="242" t="s">
        <v>589</v>
      </c>
      <c r="D357" s="242" t="s">
        <v>142</v>
      </c>
      <c r="E357" s="243" t="s">
        <v>590</v>
      </c>
      <c r="F357" s="244" t="s">
        <v>591</v>
      </c>
      <c r="G357" s="245" t="s">
        <v>153</v>
      </c>
      <c r="H357" s="246">
        <v>120</v>
      </c>
      <c r="I357" s="247"/>
      <c r="J357" s="248">
        <f>ROUND(I357*H357,0)</f>
        <v>0</v>
      </c>
      <c r="K357" s="244" t="s">
        <v>146</v>
      </c>
      <c r="L357" s="43"/>
      <c r="M357" s="249" t="s">
        <v>1</v>
      </c>
      <c r="N357" s="250" t="s">
        <v>44</v>
      </c>
      <c r="O357" s="90"/>
      <c r="P357" s="251">
        <f>O357*H357</f>
        <v>0</v>
      </c>
      <c r="Q357" s="251">
        <v>0</v>
      </c>
      <c r="R357" s="251">
        <f>Q357*H357</f>
        <v>0</v>
      </c>
      <c r="S357" s="251">
        <v>0</v>
      </c>
      <c r="T357" s="252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3" t="s">
        <v>147</v>
      </c>
      <c r="AT357" s="253" t="s">
        <v>142</v>
      </c>
      <c r="AU357" s="253" t="s">
        <v>88</v>
      </c>
      <c r="AY357" s="16" t="s">
        <v>139</v>
      </c>
      <c r="BE357" s="254">
        <f>IF(N357="základní",J357,0)</f>
        <v>0</v>
      </c>
      <c r="BF357" s="254">
        <f>IF(N357="snížená",J357,0)</f>
        <v>0</v>
      </c>
      <c r="BG357" s="254">
        <f>IF(N357="zákl. přenesená",J357,0)</f>
        <v>0</v>
      </c>
      <c r="BH357" s="254">
        <f>IF(N357="sníž. přenesená",J357,0)</f>
        <v>0</v>
      </c>
      <c r="BI357" s="254">
        <f>IF(N357="nulová",J357,0)</f>
        <v>0</v>
      </c>
      <c r="BJ357" s="16" t="s">
        <v>88</v>
      </c>
      <c r="BK357" s="254">
        <f>ROUND(I357*H357,0)</f>
        <v>0</v>
      </c>
      <c r="BL357" s="16" t="s">
        <v>147</v>
      </c>
      <c r="BM357" s="253" t="s">
        <v>592</v>
      </c>
    </row>
    <row r="358" spans="1:51" s="13" customFormat="1" ht="12">
      <c r="A358" s="13"/>
      <c r="B358" s="255"/>
      <c r="C358" s="256"/>
      <c r="D358" s="257" t="s">
        <v>149</v>
      </c>
      <c r="E358" s="258" t="s">
        <v>1</v>
      </c>
      <c r="F358" s="259" t="s">
        <v>593</v>
      </c>
      <c r="G358" s="256"/>
      <c r="H358" s="260">
        <v>120</v>
      </c>
      <c r="I358" s="261"/>
      <c r="J358" s="256"/>
      <c r="K358" s="256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149</v>
      </c>
      <c r="AU358" s="266" t="s">
        <v>88</v>
      </c>
      <c r="AV358" s="13" t="s">
        <v>88</v>
      </c>
      <c r="AW358" s="13" t="s">
        <v>33</v>
      </c>
      <c r="AX358" s="13" t="s">
        <v>78</v>
      </c>
      <c r="AY358" s="266" t="s">
        <v>139</v>
      </c>
    </row>
    <row r="359" spans="1:65" s="2" customFormat="1" ht="24" customHeight="1">
      <c r="A359" s="37"/>
      <c r="B359" s="38"/>
      <c r="C359" s="242" t="s">
        <v>594</v>
      </c>
      <c r="D359" s="242" t="s">
        <v>142</v>
      </c>
      <c r="E359" s="243" t="s">
        <v>595</v>
      </c>
      <c r="F359" s="244" t="s">
        <v>596</v>
      </c>
      <c r="G359" s="245" t="s">
        <v>583</v>
      </c>
      <c r="H359" s="246">
        <v>18.756</v>
      </c>
      <c r="I359" s="247"/>
      <c r="J359" s="248">
        <f>ROUND(I359*H359,0)</f>
        <v>0</v>
      </c>
      <c r="K359" s="244" t="s">
        <v>146</v>
      </c>
      <c r="L359" s="43"/>
      <c r="M359" s="249" t="s">
        <v>1</v>
      </c>
      <c r="N359" s="250" t="s">
        <v>44</v>
      </c>
      <c r="O359" s="90"/>
      <c r="P359" s="251">
        <f>O359*H359</f>
        <v>0</v>
      </c>
      <c r="Q359" s="251">
        <v>0</v>
      </c>
      <c r="R359" s="251">
        <f>Q359*H359</f>
        <v>0</v>
      </c>
      <c r="S359" s="251">
        <v>0</v>
      </c>
      <c r="T359" s="25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3" t="s">
        <v>147</v>
      </c>
      <c r="AT359" s="253" t="s">
        <v>142</v>
      </c>
      <c r="AU359" s="253" t="s">
        <v>88</v>
      </c>
      <c r="AY359" s="16" t="s">
        <v>139</v>
      </c>
      <c r="BE359" s="254">
        <f>IF(N359="základní",J359,0)</f>
        <v>0</v>
      </c>
      <c r="BF359" s="254">
        <f>IF(N359="snížená",J359,0)</f>
        <v>0</v>
      </c>
      <c r="BG359" s="254">
        <f>IF(N359="zákl. přenesená",J359,0)</f>
        <v>0</v>
      </c>
      <c r="BH359" s="254">
        <f>IF(N359="sníž. přenesená",J359,0)</f>
        <v>0</v>
      </c>
      <c r="BI359" s="254">
        <f>IF(N359="nulová",J359,0)</f>
        <v>0</v>
      </c>
      <c r="BJ359" s="16" t="s">
        <v>88</v>
      </c>
      <c r="BK359" s="254">
        <f>ROUND(I359*H359,0)</f>
        <v>0</v>
      </c>
      <c r="BL359" s="16" t="s">
        <v>147</v>
      </c>
      <c r="BM359" s="253" t="s">
        <v>597</v>
      </c>
    </row>
    <row r="360" spans="1:65" s="2" customFormat="1" ht="24" customHeight="1">
      <c r="A360" s="37"/>
      <c r="B360" s="38"/>
      <c r="C360" s="242" t="s">
        <v>598</v>
      </c>
      <c r="D360" s="242" t="s">
        <v>142</v>
      </c>
      <c r="E360" s="243" t="s">
        <v>599</v>
      </c>
      <c r="F360" s="244" t="s">
        <v>600</v>
      </c>
      <c r="G360" s="245" t="s">
        <v>583</v>
      </c>
      <c r="H360" s="246">
        <v>356.364</v>
      </c>
      <c r="I360" s="247"/>
      <c r="J360" s="248">
        <f>ROUND(I360*H360,0)</f>
        <v>0</v>
      </c>
      <c r="K360" s="244" t="s">
        <v>146</v>
      </c>
      <c r="L360" s="43"/>
      <c r="M360" s="249" t="s">
        <v>1</v>
      </c>
      <c r="N360" s="250" t="s">
        <v>44</v>
      </c>
      <c r="O360" s="90"/>
      <c r="P360" s="251">
        <f>O360*H360</f>
        <v>0</v>
      </c>
      <c r="Q360" s="251">
        <v>0</v>
      </c>
      <c r="R360" s="251">
        <f>Q360*H360</f>
        <v>0</v>
      </c>
      <c r="S360" s="251">
        <v>0</v>
      </c>
      <c r="T360" s="252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3" t="s">
        <v>147</v>
      </c>
      <c r="AT360" s="253" t="s">
        <v>142</v>
      </c>
      <c r="AU360" s="253" t="s">
        <v>88</v>
      </c>
      <c r="AY360" s="16" t="s">
        <v>139</v>
      </c>
      <c r="BE360" s="254">
        <f>IF(N360="základní",J360,0)</f>
        <v>0</v>
      </c>
      <c r="BF360" s="254">
        <f>IF(N360="snížená",J360,0)</f>
        <v>0</v>
      </c>
      <c r="BG360" s="254">
        <f>IF(N360="zákl. přenesená",J360,0)</f>
        <v>0</v>
      </c>
      <c r="BH360" s="254">
        <f>IF(N360="sníž. přenesená",J360,0)</f>
        <v>0</v>
      </c>
      <c r="BI360" s="254">
        <f>IF(N360="nulová",J360,0)</f>
        <v>0</v>
      </c>
      <c r="BJ360" s="16" t="s">
        <v>88</v>
      </c>
      <c r="BK360" s="254">
        <f>ROUND(I360*H360,0)</f>
        <v>0</v>
      </c>
      <c r="BL360" s="16" t="s">
        <v>147</v>
      </c>
      <c r="BM360" s="253" t="s">
        <v>601</v>
      </c>
    </row>
    <row r="361" spans="1:51" s="13" customFormat="1" ht="12">
      <c r="A361" s="13"/>
      <c r="B361" s="255"/>
      <c r="C361" s="256"/>
      <c r="D361" s="257" t="s">
        <v>149</v>
      </c>
      <c r="E361" s="256"/>
      <c r="F361" s="259" t="s">
        <v>602</v>
      </c>
      <c r="G361" s="256"/>
      <c r="H361" s="260">
        <v>356.364</v>
      </c>
      <c r="I361" s="261"/>
      <c r="J361" s="256"/>
      <c r="K361" s="256"/>
      <c r="L361" s="262"/>
      <c r="M361" s="263"/>
      <c r="N361" s="264"/>
      <c r="O361" s="264"/>
      <c r="P361" s="264"/>
      <c r="Q361" s="264"/>
      <c r="R361" s="264"/>
      <c r="S361" s="264"/>
      <c r="T361" s="26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6" t="s">
        <v>149</v>
      </c>
      <c r="AU361" s="266" t="s">
        <v>88</v>
      </c>
      <c r="AV361" s="13" t="s">
        <v>88</v>
      </c>
      <c r="AW361" s="13" t="s">
        <v>4</v>
      </c>
      <c r="AX361" s="13" t="s">
        <v>8</v>
      </c>
      <c r="AY361" s="266" t="s">
        <v>139</v>
      </c>
    </row>
    <row r="362" spans="1:65" s="2" customFormat="1" ht="24" customHeight="1">
      <c r="A362" s="37"/>
      <c r="B362" s="38"/>
      <c r="C362" s="242" t="s">
        <v>603</v>
      </c>
      <c r="D362" s="242" t="s">
        <v>142</v>
      </c>
      <c r="E362" s="243" t="s">
        <v>604</v>
      </c>
      <c r="F362" s="244" t="s">
        <v>605</v>
      </c>
      <c r="G362" s="245" t="s">
        <v>583</v>
      </c>
      <c r="H362" s="246">
        <v>18.756</v>
      </c>
      <c r="I362" s="247"/>
      <c r="J362" s="248">
        <f>ROUND(I362*H362,0)</f>
        <v>0</v>
      </c>
      <c r="K362" s="244" t="s">
        <v>146</v>
      </c>
      <c r="L362" s="43"/>
      <c r="M362" s="249" t="s">
        <v>1</v>
      </c>
      <c r="N362" s="250" t="s">
        <v>44</v>
      </c>
      <c r="O362" s="90"/>
      <c r="P362" s="251">
        <f>O362*H362</f>
        <v>0</v>
      </c>
      <c r="Q362" s="251">
        <v>0</v>
      </c>
      <c r="R362" s="251">
        <f>Q362*H362</f>
        <v>0</v>
      </c>
      <c r="S362" s="251">
        <v>0</v>
      </c>
      <c r="T362" s="252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3" t="s">
        <v>147</v>
      </c>
      <c r="AT362" s="253" t="s">
        <v>142</v>
      </c>
      <c r="AU362" s="253" t="s">
        <v>88</v>
      </c>
      <c r="AY362" s="16" t="s">
        <v>139</v>
      </c>
      <c r="BE362" s="254">
        <f>IF(N362="základní",J362,0)</f>
        <v>0</v>
      </c>
      <c r="BF362" s="254">
        <f>IF(N362="snížená",J362,0)</f>
        <v>0</v>
      </c>
      <c r="BG362" s="254">
        <f>IF(N362="zákl. přenesená",J362,0)</f>
        <v>0</v>
      </c>
      <c r="BH362" s="254">
        <f>IF(N362="sníž. přenesená",J362,0)</f>
        <v>0</v>
      </c>
      <c r="BI362" s="254">
        <f>IF(N362="nulová",J362,0)</f>
        <v>0</v>
      </c>
      <c r="BJ362" s="16" t="s">
        <v>88</v>
      </c>
      <c r="BK362" s="254">
        <f>ROUND(I362*H362,0)</f>
        <v>0</v>
      </c>
      <c r="BL362" s="16" t="s">
        <v>147</v>
      </c>
      <c r="BM362" s="253" t="s">
        <v>606</v>
      </c>
    </row>
    <row r="363" spans="1:63" s="12" customFormat="1" ht="22.8" customHeight="1">
      <c r="A363" s="12"/>
      <c r="B363" s="226"/>
      <c r="C363" s="227"/>
      <c r="D363" s="228" t="s">
        <v>77</v>
      </c>
      <c r="E363" s="240" t="s">
        <v>607</v>
      </c>
      <c r="F363" s="240" t="s">
        <v>608</v>
      </c>
      <c r="G363" s="227"/>
      <c r="H363" s="227"/>
      <c r="I363" s="230"/>
      <c r="J363" s="241">
        <f>BK363</f>
        <v>0</v>
      </c>
      <c r="K363" s="227"/>
      <c r="L363" s="232"/>
      <c r="M363" s="233"/>
      <c r="N363" s="234"/>
      <c r="O363" s="234"/>
      <c r="P363" s="235">
        <f>P364</f>
        <v>0</v>
      </c>
      <c r="Q363" s="234"/>
      <c r="R363" s="235">
        <f>R364</f>
        <v>0</v>
      </c>
      <c r="S363" s="234"/>
      <c r="T363" s="236">
        <f>T364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37" t="s">
        <v>8</v>
      </c>
      <c r="AT363" s="238" t="s">
        <v>77</v>
      </c>
      <c r="AU363" s="238" t="s">
        <v>8</v>
      </c>
      <c r="AY363" s="237" t="s">
        <v>139</v>
      </c>
      <c r="BK363" s="239">
        <f>BK364</f>
        <v>0</v>
      </c>
    </row>
    <row r="364" spans="1:65" s="2" customFormat="1" ht="24" customHeight="1">
      <c r="A364" s="37"/>
      <c r="B364" s="38"/>
      <c r="C364" s="242" t="s">
        <v>609</v>
      </c>
      <c r="D364" s="242" t="s">
        <v>142</v>
      </c>
      <c r="E364" s="243" t="s">
        <v>610</v>
      </c>
      <c r="F364" s="244" t="s">
        <v>611</v>
      </c>
      <c r="G364" s="245" t="s">
        <v>583</v>
      </c>
      <c r="H364" s="246">
        <v>64.264</v>
      </c>
      <c r="I364" s="247"/>
      <c r="J364" s="248">
        <f>ROUND(I364*H364,0)</f>
        <v>0</v>
      </c>
      <c r="K364" s="244" t="s">
        <v>146</v>
      </c>
      <c r="L364" s="43"/>
      <c r="M364" s="249" t="s">
        <v>1</v>
      </c>
      <c r="N364" s="250" t="s">
        <v>44</v>
      </c>
      <c r="O364" s="90"/>
      <c r="P364" s="251">
        <f>O364*H364</f>
        <v>0</v>
      </c>
      <c r="Q364" s="251">
        <v>0</v>
      </c>
      <c r="R364" s="251">
        <f>Q364*H364</f>
        <v>0</v>
      </c>
      <c r="S364" s="251">
        <v>0</v>
      </c>
      <c r="T364" s="25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3" t="s">
        <v>147</v>
      </c>
      <c r="AT364" s="253" t="s">
        <v>142</v>
      </c>
      <c r="AU364" s="253" t="s">
        <v>88</v>
      </c>
      <c r="AY364" s="16" t="s">
        <v>139</v>
      </c>
      <c r="BE364" s="254">
        <f>IF(N364="základní",J364,0)</f>
        <v>0</v>
      </c>
      <c r="BF364" s="254">
        <f>IF(N364="snížená",J364,0)</f>
        <v>0</v>
      </c>
      <c r="BG364" s="254">
        <f>IF(N364="zákl. přenesená",J364,0)</f>
        <v>0</v>
      </c>
      <c r="BH364" s="254">
        <f>IF(N364="sníž. přenesená",J364,0)</f>
        <v>0</v>
      </c>
      <c r="BI364" s="254">
        <f>IF(N364="nulová",J364,0)</f>
        <v>0</v>
      </c>
      <c r="BJ364" s="16" t="s">
        <v>88</v>
      </c>
      <c r="BK364" s="254">
        <f>ROUND(I364*H364,0)</f>
        <v>0</v>
      </c>
      <c r="BL364" s="16" t="s">
        <v>147</v>
      </c>
      <c r="BM364" s="253" t="s">
        <v>612</v>
      </c>
    </row>
    <row r="365" spans="1:63" s="12" customFormat="1" ht="25.9" customHeight="1">
      <c r="A365" s="12"/>
      <c r="B365" s="226"/>
      <c r="C365" s="227"/>
      <c r="D365" s="228" t="s">
        <v>77</v>
      </c>
      <c r="E365" s="229" t="s">
        <v>613</v>
      </c>
      <c r="F365" s="229" t="s">
        <v>614</v>
      </c>
      <c r="G365" s="227"/>
      <c r="H365" s="227"/>
      <c r="I365" s="230"/>
      <c r="J365" s="231">
        <f>BK365</f>
        <v>0</v>
      </c>
      <c r="K365" s="227"/>
      <c r="L365" s="232"/>
      <c r="M365" s="233"/>
      <c r="N365" s="234"/>
      <c r="O365" s="234"/>
      <c r="P365" s="235">
        <f>P366+P376+P398+P414+P440+P454+P462</f>
        <v>0</v>
      </c>
      <c r="Q365" s="234"/>
      <c r="R365" s="235">
        <f>R366+R376+R398+R414+R440+R454+R462</f>
        <v>12.099848719999999</v>
      </c>
      <c r="S365" s="234"/>
      <c r="T365" s="236">
        <f>T366+T376+T398+T414+T440+T454+T462</f>
        <v>4.6922559999999995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7" t="s">
        <v>88</v>
      </c>
      <c r="AT365" s="238" t="s">
        <v>77</v>
      </c>
      <c r="AU365" s="238" t="s">
        <v>78</v>
      </c>
      <c r="AY365" s="237" t="s">
        <v>139</v>
      </c>
      <c r="BK365" s="239">
        <f>BK366+BK376+BK398+BK414+BK440+BK454+BK462</f>
        <v>0</v>
      </c>
    </row>
    <row r="366" spans="1:63" s="12" customFormat="1" ht="22.8" customHeight="1">
      <c r="A366" s="12"/>
      <c r="B366" s="226"/>
      <c r="C366" s="227"/>
      <c r="D366" s="228" t="s">
        <v>77</v>
      </c>
      <c r="E366" s="240" t="s">
        <v>615</v>
      </c>
      <c r="F366" s="240" t="s">
        <v>616</v>
      </c>
      <c r="G366" s="227"/>
      <c r="H366" s="227"/>
      <c r="I366" s="230"/>
      <c r="J366" s="241">
        <f>BK366</f>
        <v>0</v>
      </c>
      <c r="K366" s="227"/>
      <c r="L366" s="232"/>
      <c r="M366" s="233"/>
      <c r="N366" s="234"/>
      <c r="O366" s="234"/>
      <c r="P366" s="235">
        <f>SUM(P367:P375)</f>
        <v>0</v>
      </c>
      <c r="Q366" s="234"/>
      <c r="R366" s="235">
        <f>SUM(R367:R375)</f>
        <v>0.9626399999999999</v>
      </c>
      <c r="S366" s="234"/>
      <c r="T366" s="236">
        <f>SUM(T367:T375)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37" t="s">
        <v>88</v>
      </c>
      <c r="AT366" s="238" t="s">
        <v>77</v>
      </c>
      <c r="AU366" s="238" t="s">
        <v>8</v>
      </c>
      <c r="AY366" s="237" t="s">
        <v>139</v>
      </c>
      <c r="BK366" s="239">
        <f>SUM(BK367:BK375)</f>
        <v>0</v>
      </c>
    </row>
    <row r="367" spans="1:65" s="2" customFormat="1" ht="48" customHeight="1">
      <c r="A367" s="37"/>
      <c r="B367" s="38"/>
      <c r="C367" s="242" t="s">
        <v>617</v>
      </c>
      <c r="D367" s="242" t="s">
        <v>142</v>
      </c>
      <c r="E367" s="243" t="s">
        <v>618</v>
      </c>
      <c r="F367" s="244" t="s">
        <v>619</v>
      </c>
      <c r="G367" s="245" t="s">
        <v>160</v>
      </c>
      <c r="H367" s="246">
        <v>191.296</v>
      </c>
      <c r="I367" s="247"/>
      <c r="J367" s="248">
        <f>ROUND(I367*H367,0)</f>
        <v>0</v>
      </c>
      <c r="K367" s="244" t="s">
        <v>1</v>
      </c>
      <c r="L367" s="43"/>
      <c r="M367" s="249" t="s">
        <v>1</v>
      </c>
      <c r="N367" s="250" t="s">
        <v>44</v>
      </c>
      <c r="O367" s="90"/>
      <c r="P367" s="251">
        <f>O367*H367</f>
        <v>0</v>
      </c>
      <c r="Q367" s="251">
        <v>0.0045</v>
      </c>
      <c r="R367" s="251">
        <f>Q367*H367</f>
        <v>0.8608319999999999</v>
      </c>
      <c r="S367" s="251">
        <v>0</v>
      </c>
      <c r="T367" s="252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3" t="s">
        <v>221</v>
      </c>
      <c r="AT367" s="253" t="s">
        <v>142</v>
      </c>
      <c r="AU367" s="253" t="s">
        <v>88</v>
      </c>
      <c r="AY367" s="16" t="s">
        <v>139</v>
      </c>
      <c r="BE367" s="254">
        <f>IF(N367="základní",J367,0)</f>
        <v>0</v>
      </c>
      <c r="BF367" s="254">
        <f>IF(N367="snížená",J367,0)</f>
        <v>0</v>
      </c>
      <c r="BG367" s="254">
        <f>IF(N367="zákl. přenesená",J367,0)</f>
        <v>0</v>
      </c>
      <c r="BH367" s="254">
        <f>IF(N367="sníž. přenesená",J367,0)</f>
        <v>0</v>
      </c>
      <c r="BI367" s="254">
        <f>IF(N367="nulová",J367,0)</f>
        <v>0</v>
      </c>
      <c r="BJ367" s="16" t="s">
        <v>88</v>
      </c>
      <c r="BK367" s="254">
        <f>ROUND(I367*H367,0)</f>
        <v>0</v>
      </c>
      <c r="BL367" s="16" t="s">
        <v>221</v>
      </c>
      <c r="BM367" s="253" t="s">
        <v>620</v>
      </c>
    </row>
    <row r="368" spans="1:51" s="13" customFormat="1" ht="12">
      <c r="A368" s="13"/>
      <c r="B368" s="255"/>
      <c r="C368" s="256"/>
      <c r="D368" s="257" t="s">
        <v>149</v>
      </c>
      <c r="E368" s="258" t="s">
        <v>1</v>
      </c>
      <c r="F368" s="259" t="s">
        <v>433</v>
      </c>
      <c r="G368" s="256"/>
      <c r="H368" s="260">
        <v>191.296</v>
      </c>
      <c r="I368" s="261"/>
      <c r="J368" s="256"/>
      <c r="K368" s="256"/>
      <c r="L368" s="262"/>
      <c r="M368" s="263"/>
      <c r="N368" s="264"/>
      <c r="O368" s="264"/>
      <c r="P368" s="264"/>
      <c r="Q368" s="264"/>
      <c r="R368" s="264"/>
      <c r="S368" s="264"/>
      <c r="T368" s="26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6" t="s">
        <v>149</v>
      </c>
      <c r="AU368" s="266" t="s">
        <v>88</v>
      </c>
      <c r="AV368" s="13" t="s">
        <v>88</v>
      </c>
      <c r="AW368" s="13" t="s">
        <v>33</v>
      </c>
      <c r="AX368" s="13" t="s">
        <v>78</v>
      </c>
      <c r="AY368" s="266" t="s">
        <v>139</v>
      </c>
    </row>
    <row r="369" spans="1:65" s="2" customFormat="1" ht="48" customHeight="1">
      <c r="A369" s="37"/>
      <c r="B369" s="38"/>
      <c r="C369" s="242" t="s">
        <v>621</v>
      </c>
      <c r="D369" s="242" t="s">
        <v>142</v>
      </c>
      <c r="E369" s="243" t="s">
        <v>622</v>
      </c>
      <c r="F369" s="244" t="s">
        <v>623</v>
      </c>
      <c r="G369" s="245" t="s">
        <v>160</v>
      </c>
      <c r="H369" s="246">
        <v>22.624</v>
      </c>
      <c r="I369" s="247"/>
      <c r="J369" s="248">
        <f>ROUND(I369*H369,0)</f>
        <v>0</v>
      </c>
      <c r="K369" s="244" t="s">
        <v>1</v>
      </c>
      <c r="L369" s="43"/>
      <c r="M369" s="249" t="s">
        <v>1</v>
      </c>
      <c r="N369" s="250" t="s">
        <v>44</v>
      </c>
      <c r="O369" s="90"/>
      <c r="P369" s="251">
        <f>O369*H369</f>
        <v>0</v>
      </c>
      <c r="Q369" s="251">
        <v>0.0045</v>
      </c>
      <c r="R369" s="251">
        <f>Q369*H369</f>
        <v>0.10180799999999998</v>
      </c>
      <c r="S369" s="251">
        <v>0</v>
      </c>
      <c r="T369" s="252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3" t="s">
        <v>221</v>
      </c>
      <c r="AT369" s="253" t="s">
        <v>142</v>
      </c>
      <c r="AU369" s="253" t="s">
        <v>88</v>
      </c>
      <c r="AY369" s="16" t="s">
        <v>139</v>
      </c>
      <c r="BE369" s="254">
        <f>IF(N369="základní",J369,0)</f>
        <v>0</v>
      </c>
      <c r="BF369" s="254">
        <f>IF(N369="snížená",J369,0)</f>
        <v>0</v>
      </c>
      <c r="BG369" s="254">
        <f>IF(N369="zákl. přenesená",J369,0)</f>
        <v>0</v>
      </c>
      <c r="BH369" s="254">
        <f>IF(N369="sníž. přenesená",J369,0)</f>
        <v>0</v>
      </c>
      <c r="BI369" s="254">
        <f>IF(N369="nulová",J369,0)</f>
        <v>0</v>
      </c>
      <c r="BJ369" s="16" t="s">
        <v>88</v>
      </c>
      <c r="BK369" s="254">
        <f>ROUND(I369*H369,0)</f>
        <v>0</v>
      </c>
      <c r="BL369" s="16" t="s">
        <v>221</v>
      </c>
      <c r="BM369" s="253" t="s">
        <v>624</v>
      </c>
    </row>
    <row r="370" spans="1:51" s="13" customFormat="1" ht="12">
      <c r="A370" s="13"/>
      <c r="B370" s="255"/>
      <c r="C370" s="256"/>
      <c r="D370" s="257" t="s">
        <v>149</v>
      </c>
      <c r="E370" s="258" t="s">
        <v>1</v>
      </c>
      <c r="F370" s="259" t="s">
        <v>625</v>
      </c>
      <c r="G370" s="256"/>
      <c r="H370" s="260">
        <v>22.624</v>
      </c>
      <c r="I370" s="261"/>
      <c r="J370" s="256"/>
      <c r="K370" s="256"/>
      <c r="L370" s="262"/>
      <c r="M370" s="263"/>
      <c r="N370" s="264"/>
      <c r="O370" s="264"/>
      <c r="P370" s="264"/>
      <c r="Q370" s="264"/>
      <c r="R370" s="264"/>
      <c r="S370" s="264"/>
      <c r="T370" s="26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6" t="s">
        <v>149</v>
      </c>
      <c r="AU370" s="266" t="s">
        <v>88</v>
      </c>
      <c r="AV370" s="13" t="s">
        <v>88</v>
      </c>
      <c r="AW370" s="13" t="s">
        <v>33</v>
      </c>
      <c r="AX370" s="13" t="s">
        <v>78</v>
      </c>
      <c r="AY370" s="266" t="s">
        <v>139</v>
      </c>
    </row>
    <row r="371" spans="1:65" s="2" customFormat="1" ht="16.5" customHeight="1">
      <c r="A371" s="37"/>
      <c r="B371" s="38"/>
      <c r="C371" s="242" t="s">
        <v>626</v>
      </c>
      <c r="D371" s="242" t="s">
        <v>142</v>
      </c>
      <c r="E371" s="243" t="s">
        <v>627</v>
      </c>
      <c r="F371" s="244" t="s">
        <v>628</v>
      </c>
      <c r="G371" s="245" t="s">
        <v>160</v>
      </c>
      <c r="H371" s="246">
        <v>213.92</v>
      </c>
      <c r="I371" s="247"/>
      <c r="J371" s="248">
        <f>ROUND(I371*H371,0)</f>
        <v>0</v>
      </c>
      <c r="K371" s="244" t="s">
        <v>1</v>
      </c>
      <c r="L371" s="43"/>
      <c r="M371" s="249" t="s">
        <v>1</v>
      </c>
      <c r="N371" s="250" t="s">
        <v>44</v>
      </c>
      <c r="O371" s="90"/>
      <c r="P371" s="251">
        <f>O371*H371</f>
        <v>0</v>
      </c>
      <c r="Q371" s="251">
        <v>0</v>
      </c>
      <c r="R371" s="251">
        <f>Q371*H371</f>
        <v>0</v>
      </c>
      <c r="S371" s="251">
        <v>0</v>
      </c>
      <c r="T371" s="25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3" t="s">
        <v>221</v>
      </c>
      <c r="AT371" s="253" t="s">
        <v>142</v>
      </c>
      <c r="AU371" s="253" t="s">
        <v>88</v>
      </c>
      <c r="AY371" s="16" t="s">
        <v>139</v>
      </c>
      <c r="BE371" s="254">
        <f>IF(N371="základní",J371,0)</f>
        <v>0</v>
      </c>
      <c r="BF371" s="254">
        <f>IF(N371="snížená",J371,0)</f>
        <v>0</v>
      </c>
      <c r="BG371" s="254">
        <f>IF(N371="zákl. přenesená",J371,0)</f>
        <v>0</v>
      </c>
      <c r="BH371" s="254">
        <f>IF(N371="sníž. přenesená",J371,0)</f>
        <v>0</v>
      </c>
      <c r="BI371" s="254">
        <f>IF(N371="nulová",J371,0)</f>
        <v>0</v>
      </c>
      <c r="BJ371" s="16" t="s">
        <v>88</v>
      </c>
      <c r="BK371" s="254">
        <f>ROUND(I371*H371,0)</f>
        <v>0</v>
      </c>
      <c r="BL371" s="16" t="s">
        <v>221</v>
      </c>
      <c r="BM371" s="253" t="s">
        <v>629</v>
      </c>
    </row>
    <row r="372" spans="1:51" s="13" customFormat="1" ht="12">
      <c r="A372" s="13"/>
      <c r="B372" s="255"/>
      <c r="C372" s="256"/>
      <c r="D372" s="257" t="s">
        <v>149</v>
      </c>
      <c r="E372" s="258" t="s">
        <v>1</v>
      </c>
      <c r="F372" s="259" t="s">
        <v>630</v>
      </c>
      <c r="G372" s="256"/>
      <c r="H372" s="260">
        <v>213.92</v>
      </c>
      <c r="I372" s="261"/>
      <c r="J372" s="256"/>
      <c r="K372" s="256"/>
      <c r="L372" s="262"/>
      <c r="M372" s="263"/>
      <c r="N372" s="264"/>
      <c r="O372" s="264"/>
      <c r="P372" s="264"/>
      <c r="Q372" s="264"/>
      <c r="R372" s="264"/>
      <c r="S372" s="264"/>
      <c r="T372" s="26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6" t="s">
        <v>149</v>
      </c>
      <c r="AU372" s="266" t="s">
        <v>88</v>
      </c>
      <c r="AV372" s="13" t="s">
        <v>88</v>
      </c>
      <c r="AW372" s="13" t="s">
        <v>33</v>
      </c>
      <c r="AX372" s="13" t="s">
        <v>78</v>
      </c>
      <c r="AY372" s="266" t="s">
        <v>139</v>
      </c>
    </row>
    <row r="373" spans="1:65" s="2" customFormat="1" ht="24" customHeight="1">
      <c r="A373" s="37"/>
      <c r="B373" s="38"/>
      <c r="C373" s="242" t="s">
        <v>631</v>
      </c>
      <c r="D373" s="242" t="s">
        <v>142</v>
      </c>
      <c r="E373" s="243" t="s">
        <v>632</v>
      </c>
      <c r="F373" s="244" t="s">
        <v>633</v>
      </c>
      <c r="G373" s="245" t="s">
        <v>153</v>
      </c>
      <c r="H373" s="246">
        <v>226.24</v>
      </c>
      <c r="I373" s="247"/>
      <c r="J373" s="248">
        <f>ROUND(I373*H373,0)</f>
        <v>0</v>
      </c>
      <c r="K373" s="244" t="s">
        <v>1</v>
      </c>
      <c r="L373" s="43"/>
      <c r="M373" s="249" t="s">
        <v>1</v>
      </c>
      <c r="N373" s="250" t="s">
        <v>44</v>
      </c>
      <c r="O373" s="90"/>
      <c r="P373" s="251">
        <f>O373*H373</f>
        <v>0</v>
      </c>
      <c r="Q373" s="251">
        <v>0</v>
      </c>
      <c r="R373" s="251">
        <f>Q373*H373</f>
        <v>0</v>
      </c>
      <c r="S373" s="251">
        <v>0</v>
      </c>
      <c r="T373" s="25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3" t="s">
        <v>221</v>
      </c>
      <c r="AT373" s="253" t="s">
        <v>142</v>
      </c>
      <c r="AU373" s="253" t="s">
        <v>88</v>
      </c>
      <c r="AY373" s="16" t="s">
        <v>139</v>
      </c>
      <c r="BE373" s="254">
        <f>IF(N373="základní",J373,0)</f>
        <v>0</v>
      </c>
      <c r="BF373" s="254">
        <f>IF(N373="snížená",J373,0)</f>
        <v>0</v>
      </c>
      <c r="BG373" s="254">
        <f>IF(N373="zákl. přenesená",J373,0)</f>
        <v>0</v>
      </c>
      <c r="BH373" s="254">
        <f>IF(N373="sníž. přenesená",J373,0)</f>
        <v>0</v>
      </c>
      <c r="BI373" s="254">
        <f>IF(N373="nulová",J373,0)</f>
        <v>0</v>
      </c>
      <c r="BJ373" s="16" t="s">
        <v>88</v>
      </c>
      <c r="BK373" s="254">
        <f>ROUND(I373*H373,0)</f>
        <v>0</v>
      </c>
      <c r="BL373" s="16" t="s">
        <v>221</v>
      </c>
      <c r="BM373" s="253" t="s">
        <v>634</v>
      </c>
    </row>
    <row r="374" spans="1:51" s="13" customFormat="1" ht="12">
      <c r="A374" s="13"/>
      <c r="B374" s="255"/>
      <c r="C374" s="256"/>
      <c r="D374" s="257" t="s">
        <v>149</v>
      </c>
      <c r="E374" s="258" t="s">
        <v>1</v>
      </c>
      <c r="F374" s="259" t="s">
        <v>635</v>
      </c>
      <c r="G374" s="256"/>
      <c r="H374" s="260">
        <v>226.24</v>
      </c>
      <c r="I374" s="261"/>
      <c r="J374" s="256"/>
      <c r="K374" s="256"/>
      <c r="L374" s="262"/>
      <c r="M374" s="263"/>
      <c r="N374" s="264"/>
      <c r="O374" s="264"/>
      <c r="P374" s="264"/>
      <c r="Q374" s="264"/>
      <c r="R374" s="264"/>
      <c r="S374" s="264"/>
      <c r="T374" s="26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6" t="s">
        <v>149</v>
      </c>
      <c r="AU374" s="266" t="s">
        <v>88</v>
      </c>
      <c r="AV374" s="13" t="s">
        <v>88</v>
      </c>
      <c r="AW374" s="13" t="s">
        <v>33</v>
      </c>
      <c r="AX374" s="13" t="s">
        <v>78</v>
      </c>
      <c r="AY374" s="266" t="s">
        <v>139</v>
      </c>
    </row>
    <row r="375" spans="1:65" s="2" customFormat="1" ht="24" customHeight="1">
      <c r="A375" s="37"/>
      <c r="B375" s="38"/>
      <c r="C375" s="242" t="s">
        <v>636</v>
      </c>
      <c r="D375" s="242" t="s">
        <v>142</v>
      </c>
      <c r="E375" s="243" t="s">
        <v>637</v>
      </c>
      <c r="F375" s="244" t="s">
        <v>638</v>
      </c>
      <c r="G375" s="245" t="s">
        <v>583</v>
      </c>
      <c r="H375" s="246">
        <v>0.963</v>
      </c>
      <c r="I375" s="247"/>
      <c r="J375" s="248">
        <f>ROUND(I375*H375,0)</f>
        <v>0</v>
      </c>
      <c r="K375" s="244" t="s">
        <v>146</v>
      </c>
      <c r="L375" s="43"/>
      <c r="M375" s="249" t="s">
        <v>1</v>
      </c>
      <c r="N375" s="250" t="s">
        <v>44</v>
      </c>
      <c r="O375" s="90"/>
      <c r="P375" s="251">
        <f>O375*H375</f>
        <v>0</v>
      </c>
      <c r="Q375" s="251">
        <v>0</v>
      </c>
      <c r="R375" s="251">
        <f>Q375*H375</f>
        <v>0</v>
      </c>
      <c r="S375" s="251">
        <v>0</v>
      </c>
      <c r="T375" s="252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3" t="s">
        <v>221</v>
      </c>
      <c r="AT375" s="253" t="s">
        <v>142</v>
      </c>
      <c r="AU375" s="253" t="s">
        <v>88</v>
      </c>
      <c r="AY375" s="16" t="s">
        <v>139</v>
      </c>
      <c r="BE375" s="254">
        <f>IF(N375="základní",J375,0)</f>
        <v>0</v>
      </c>
      <c r="BF375" s="254">
        <f>IF(N375="snížená",J375,0)</f>
        <v>0</v>
      </c>
      <c r="BG375" s="254">
        <f>IF(N375="zákl. přenesená",J375,0)</f>
        <v>0</v>
      </c>
      <c r="BH375" s="254">
        <f>IF(N375="sníž. přenesená",J375,0)</f>
        <v>0</v>
      </c>
      <c r="BI375" s="254">
        <f>IF(N375="nulová",J375,0)</f>
        <v>0</v>
      </c>
      <c r="BJ375" s="16" t="s">
        <v>88</v>
      </c>
      <c r="BK375" s="254">
        <f>ROUND(I375*H375,0)</f>
        <v>0</v>
      </c>
      <c r="BL375" s="16" t="s">
        <v>221</v>
      </c>
      <c r="BM375" s="253" t="s">
        <v>639</v>
      </c>
    </row>
    <row r="376" spans="1:63" s="12" customFormat="1" ht="22.8" customHeight="1">
      <c r="A376" s="12"/>
      <c r="B376" s="226"/>
      <c r="C376" s="227"/>
      <c r="D376" s="228" t="s">
        <v>77</v>
      </c>
      <c r="E376" s="240" t="s">
        <v>640</v>
      </c>
      <c r="F376" s="240" t="s">
        <v>641</v>
      </c>
      <c r="G376" s="227"/>
      <c r="H376" s="227"/>
      <c r="I376" s="230"/>
      <c r="J376" s="241">
        <f>BK376</f>
        <v>0</v>
      </c>
      <c r="K376" s="227"/>
      <c r="L376" s="232"/>
      <c r="M376" s="233"/>
      <c r="N376" s="234"/>
      <c r="O376" s="234"/>
      <c r="P376" s="235">
        <f>SUM(P377:P397)</f>
        <v>0</v>
      </c>
      <c r="Q376" s="234"/>
      <c r="R376" s="235">
        <f>SUM(R377:R397)</f>
        <v>0.2632576</v>
      </c>
      <c r="S376" s="234"/>
      <c r="T376" s="236">
        <f>SUM(T377:T397)</f>
        <v>0.502336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7" t="s">
        <v>88</v>
      </c>
      <c r="AT376" s="238" t="s">
        <v>77</v>
      </c>
      <c r="AU376" s="238" t="s">
        <v>8</v>
      </c>
      <c r="AY376" s="237" t="s">
        <v>139</v>
      </c>
      <c r="BK376" s="239">
        <f>SUM(BK377:BK397)</f>
        <v>0</v>
      </c>
    </row>
    <row r="377" spans="1:65" s="2" customFormat="1" ht="16.5" customHeight="1">
      <c r="A377" s="37"/>
      <c r="B377" s="38"/>
      <c r="C377" s="242" t="s">
        <v>642</v>
      </c>
      <c r="D377" s="242" t="s">
        <v>142</v>
      </c>
      <c r="E377" s="243" t="s">
        <v>643</v>
      </c>
      <c r="F377" s="244" t="s">
        <v>644</v>
      </c>
      <c r="G377" s="245" t="s">
        <v>153</v>
      </c>
      <c r="H377" s="246">
        <v>300.8</v>
      </c>
      <c r="I377" s="247"/>
      <c r="J377" s="248">
        <f>ROUND(I377*H377,0)</f>
        <v>0</v>
      </c>
      <c r="K377" s="244" t="s">
        <v>146</v>
      </c>
      <c r="L377" s="43"/>
      <c r="M377" s="249" t="s">
        <v>1</v>
      </c>
      <c r="N377" s="250" t="s">
        <v>44</v>
      </c>
      <c r="O377" s="90"/>
      <c r="P377" s="251">
        <f>O377*H377</f>
        <v>0</v>
      </c>
      <c r="Q377" s="251">
        <v>0</v>
      </c>
      <c r="R377" s="251">
        <f>Q377*H377</f>
        <v>0</v>
      </c>
      <c r="S377" s="251">
        <v>0.00167</v>
      </c>
      <c r="T377" s="252">
        <f>S377*H377</f>
        <v>0.502336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3" t="s">
        <v>221</v>
      </c>
      <c r="AT377" s="253" t="s">
        <v>142</v>
      </c>
      <c r="AU377" s="253" t="s">
        <v>88</v>
      </c>
      <c r="AY377" s="16" t="s">
        <v>139</v>
      </c>
      <c r="BE377" s="254">
        <f>IF(N377="základní",J377,0)</f>
        <v>0</v>
      </c>
      <c r="BF377" s="254">
        <f>IF(N377="snížená",J377,0)</f>
        <v>0</v>
      </c>
      <c r="BG377" s="254">
        <f>IF(N377="zákl. přenesená",J377,0)</f>
        <v>0</v>
      </c>
      <c r="BH377" s="254">
        <f>IF(N377="sníž. přenesená",J377,0)</f>
        <v>0</v>
      </c>
      <c r="BI377" s="254">
        <f>IF(N377="nulová",J377,0)</f>
        <v>0</v>
      </c>
      <c r="BJ377" s="16" t="s">
        <v>88</v>
      </c>
      <c r="BK377" s="254">
        <f>ROUND(I377*H377,0)</f>
        <v>0</v>
      </c>
      <c r="BL377" s="16" t="s">
        <v>221</v>
      </c>
      <c r="BM377" s="253" t="s">
        <v>645</v>
      </c>
    </row>
    <row r="378" spans="1:51" s="13" customFormat="1" ht="12">
      <c r="A378" s="13"/>
      <c r="B378" s="255"/>
      <c r="C378" s="256"/>
      <c r="D378" s="257" t="s">
        <v>149</v>
      </c>
      <c r="E378" s="258" t="s">
        <v>1</v>
      </c>
      <c r="F378" s="259" t="s">
        <v>646</v>
      </c>
      <c r="G378" s="256"/>
      <c r="H378" s="260">
        <v>18.8</v>
      </c>
      <c r="I378" s="261"/>
      <c r="J378" s="256"/>
      <c r="K378" s="256"/>
      <c r="L378" s="262"/>
      <c r="M378" s="263"/>
      <c r="N378" s="264"/>
      <c r="O378" s="264"/>
      <c r="P378" s="264"/>
      <c r="Q378" s="264"/>
      <c r="R378" s="264"/>
      <c r="S378" s="264"/>
      <c r="T378" s="26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6" t="s">
        <v>149</v>
      </c>
      <c r="AU378" s="266" t="s">
        <v>88</v>
      </c>
      <c r="AV378" s="13" t="s">
        <v>88</v>
      </c>
      <c r="AW378" s="13" t="s">
        <v>33</v>
      </c>
      <c r="AX378" s="13" t="s">
        <v>78</v>
      </c>
      <c r="AY378" s="266" t="s">
        <v>139</v>
      </c>
    </row>
    <row r="379" spans="1:51" s="13" customFormat="1" ht="12">
      <c r="A379" s="13"/>
      <c r="B379" s="255"/>
      <c r="C379" s="256"/>
      <c r="D379" s="257" t="s">
        <v>149</v>
      </c>
      <c r="E379" s="258" t="s">
        <v>1</v>
      </c>
      <c r="F379" s="259" t="s">
        <v>647</v>
      </c>
      <c r="G379" s="256"/>
      <c r="H379" s="260">
        <v>136.4</v>
      </c>
      <c r="I379" s="261"/>
      <c r="J379" s="256"/>
      <c r="K379" s="256"/>
      <c r="L379" s="262"/>
      <c r="M379" s="263"/>
      <c r="N379" s="264"/>
      <c r="O379" s="264"/>
      <c r="P379" s="264"/>
      <c r="Q379" s="264"/>
      <c r="R379" s="264"/>
      <c r="S379" s="264"/>
      <c r="T379" s="265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6" t="s">
        <v>149</v>
      </c>
      <c r="AU379" s="266" t="s">
        <v>88</v>
      </c>
      <c r="AV379" s="13" t="s">
        <v>88</v>
      </c>
      <c r="AW379" s="13" t="s">
        <v>33</v>
      </c>
      <c r="AX379" s="13" t="s">
        <v>78</v>
      </c>
      <c r="AY379" s="266" t="s">
        <v>139</v>
      </c>
    </row>
    <row r="380" spans="1:51" s="13" customFormat="1" ht="12">
      <c r="A380" s="13"/>
      <c r="B380" s="255"/>
      <c r="C380" s="256"/>
      <c r="D380" s="257" t="s">
        <v>149</v>
      </c>
      <c r="E380" s="258" t="s">
        <v>1</v>
      </c>
      <c r="F380" s="259" t="s">
        <v>648</v>
      </c>
      <c r="G380" s="256"/>
      <c r="H380" s="260">
        <v>68.8</v>
      </c>
      <c r="I380" s="261"/>
      <c r="J380" s="256"/>
      <c r="K380" s="256"/>
      <c r="L380" s="262"/>
      <c r="M380" s="263"/>
      <c r="N380" s="264"/>
      <c r="O380" s="264"/>
      <c r="P380" s="264"/>
      <c r="Q380" s="264"/>
      <c r="R380" s="264"/>
      <c r="S380" s="264"/>
      <c r="T380" s="26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6" t="s">
        <v>149</v>
      </c>
      <c r="AU380" s="266" t="s">
        <v>88</v>
      </c>
      <c r="AV380" s="13" t="s">
        <v>88</v>
      </c>
      <c r="AW380" s="13" t="s">
        <v>33</v>
      </c>
      <c r="AX380" s="13" t="s">
        <v>78</v>
      </c>
      <c r="AY380" s="266" t="s">
        <v>139</v>
      </c>
    </row>
    <row r="381" spans="1:51" s="13" customFormat="1" ht="12">
      <c r="A381" s="13"/>
      <c r="B381" s="255"/>
      <c r="C381" s="256"/>
      <c r="D381" s="257" t="s">
        <v>149</v>
      </c>
      <c r="E381" s="258" t="s">
        <v>1</v>
      </c>
      <c r="F381" s="259" t="s">
        <v>649</v>
      </c>
      <c r="G381" s="256"/>
      <c r="H381" s="260">
        <v>76.8</v>
      </c>
      <c r="I381" s="261"/>
      <c r="J381" s="256"/>
      <c r="K381" s="256"/>
      <c r="L381" s="262"/>
      <c r="M381" s="263"/>
      <c r="N381" s="264"/>
      <c r="O381" s="264"/>
      <c r="P381" s="264"/>
      <c r="Q381" s="264"/>
      <c r="R381" s="264"/>
      <c r="S381" s="264"/>
      <c r="T381" s="26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6" t="s">
        <v>149</v>
      </c>
      <c r="AU381" s="266" t="s">
        <v>88</v>
      </c>
      <c r="AV381" s="13" t="s">
        <v>88</v>
      </c>
      <c r="AW381" s="13" t="s">
        <v>33</v>
      </c>
      <c r="AX381" s="13" t="s">
        <v>78</v>
      </c>
      <c r="AY381" s="266" t="s">
        <v>139</v>
      </c>
    </row>
    <row r="382" spans="1:65" s="2" customFormat="1" ht="16.5" customHeight="1">
      <c r="A382" s="37"/>
      <c r="B382" s="38"/>
      <c r="C382" s="242" t="s">
        <v>650</v>
      </c>
      <c r="D382" s="242" t="s">
        <v>142</v>
      </c>
      <c r="E382" s="243" t="s">
        <v>651</v>
      </c>
      <c r="F382" s="244" t="s">
        <v>652</v>
      </c>
      <c r="G382" s="245" t="s">
        <v>153</v>
      </c>
      <c r="H382" s="246">
        <v>296</v>
      </c>
      <c r="I382" s="247"/>
      <c r="J382" s="248">
        <f>ROUND(I382*H382,0)</f>
        <v>0</v>
      </c>
      <c r="K382" s="244" t="s">
        <v>146</v>
      </c>
      <c r="L382" s="43"/>
      <c r="M382" s="249" t="s">
        <v>1</v>
      </c>
      <c r="N382" s="250" t="s">
        <v>44</v>
      </c>
      <c r="O382" s="90"/>
      <c r="P382" s="251">
        <f>O382*H382</f>
        <v>0</v>
      </c>
      <c r="Q382" s="251">
        <v>4E-05</v>
      </c>
      <c r="R382" s="251">
        <f>Q382*H382</f>
        <v>0.011840000000000002</v>
      </c>
      <c r="S382" s="251">
        <v>0</v>
      </c>
      <c r="T382" s="252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53" t="s">
        <v>221</v>
      </c>
      <c r="AT382" s="253" t="s">
        <v>142</v>
      </c>
      <c r="AU382" s="253" t="s">
        <v>88</v>
      </c>
      <c r="AY382" s="16" t="s">
        <v>139</v>
      </c>
      <c r="BE382" s="254">
        <f>IF(N382="základní",J382,0)</f>
        <v>0</v>
      </c>
      <c r="BF382" s="254">
        <f>IF(N382="snížená",J382,0)</f>
        <v>0</v>
      </c>
      <c r="BG382" s="254">
        <f>IF(N382="zákl. přenesená",J382,0)</f>
        <v>0</v>
      </c>
      <c r="BH382" s="254">
        <f>IF(N382="sníž. přenesená",J382,0)</f>
        <v>0</v>
      </c>
      <c r="BI382" s="254">
        <f>IF(N382="nulová",J382,0)</f>
        <v>0</v>
      </c>
      <c r="BJ382" s="16" t="s">
        <v>88</v>
      </c>
      <c r="BK382" s="254">
        <f>ROUND(I382*H382,0)</f>
        <v>0</v>
      </c>
      <c r="BL382" s="16" t="s">
        <v>221</v>
      </c>
      <c r="BM382" s="253" t="s">
        <v>653</v>
      </c>
    </row>
    <row r="383" spans="1:51" s="13" customFormat="1" ht="12">
      <c r="A383" s="13"/>
      <c r="B383" s="255"/>
      <c r="C383" s="256"/>
      <c r="D383" s="257" t="s">
        <v>149</v>
      </c>
      <c r="E383" s="258" t="s">
        <v>1</v>
      </c>
      <c r="F383" s="259" t="s">
        <v>654</v>
      </c>
      <c r="G383" s="256"/>
      <c r="H383" s="260">
        <v>12.4</v>
      </c>
      <c r="I383" s="261"/>
      <c r="J383" s="256"/>
      <c r="K383" s="256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149</v>
      </c>
      <c r="AU383" s="266" t="s">
        <v>88</v>
      </c>
      <c r="AV383" s="13" t="s">
        <v>88</v>
      </c>
      <c r="AW383" s="13" t="s">
        <v>33</v>
      </c>
      <c r="AX383" s="13" t="s">
        <v>78</v>
      </c>
      <c r="AY383" s="266" t="s">
        <v>139</v>
      </c>
    </row>
    <row r="384" spans="1:51" s="13" customFormat="1" ht="12">
      <c r="A384" s="13"/>
      <c r="B384" s="255"/>
      <c r="C384" s="256"/>
      <c r="D384" s="257" t="s">
        <v>149</v>
      </c>
      <c r="E384" s="258" t="s">
        <v>1</v>
      </c>
      <c r="F384" s="259" t="s">
        <v>647</v>
      </c>
      <c r="G384" s="256"/>
      <c r="H384" s="260">
        <v>136.4</v>
      </c>
      <c r="I384" s="261"/>
      <c r="J384" s="256"/>
      <c r="K384" s="256"/>
      <c r="L384" s="262"/>
      <c r="M384" s="263"/>
      <c r="N384" s="264"/>
      <c r="O384" s="264"/>
      <c r="P384" s="264"/>
      <c r="Q384" s="264"/>
      <c r="R384" s="264"/>
      <c r="S384" s="264"/>
      <c r="T384" s="265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6" t="s">
        <v>149</v>
      </c>
      <c r="AU384" s="266" t="s">
        <v>88</v>
      </c>
      <c r="AV384" s="13" t="s">
        <v>88</v>
      </c>
      <c r="AW384" s="13" t="s">
        <v>33</v>
      </c>
      <c r="AX384" s="13" t="s">
        <v>78</v>
      </c>
      <c r="AY384" s="266" t="s">
        <v>139</v>
      </c>
    </row>
    <row r="385" spans="1:51" s="13" customFormat="1" ht="12">
      <c r="A385" s="13"/>
      <c r="B385" s="255"/>
      <c r="C385" s="256"/>
      <c r="D385" s="257" t="s">
        <v>149</v>
      </c>
      <c r="E385" s="258" t="s">
        <v>1</v>
      </c>
      <c r="F385" s="259" t="s">
        <v>648</v>
      </c>
      <c r="G385" s="256"/>
      <c r="H385" s="260">
        <v>68.8</v>
      </c>
      <c r="I385" s="261"/>
      <c r="J385" s="256"/>
      <c r="K385" s="256"/>
      <c r="L385" s="262"/>
      <c r="M385" s="263"/>
      <c r="N385" s="264"/>
      <c r="O385" s="264"/>
      <c r="P385" s="264"/>
      <c r="Q385" s="264"/>
      <c r="R385" s="264"/>
      <c r="S385" s="264"/>
      <c r="T385" s="26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6" t="s">
        <v>149</v>
      </c>
      <c r="AU385" s="266" t="s">
        <v>88</v>
      </c>
      <c r="AV385" s="13" t="s">
        <v>88</v>
      </c>
      <c r="AW385" s="13" t="s">
        <v>33</v>
      </c>
      <c r="AX385" s="13" t="s">
        <v>78</v>
      </c>
      <c r="AY385" s="266" t="s">
        <v>139</v>
      </c>
    </row>
    <row r="386" spans="1:51" s="13" customFormat="1" ht="12">
      <c r="A386" s="13"/>
      <c r="B386" s="255"/>
      <c r="C386" s="256"/>
      <c r="D386" s="257" t="s">
        <v>149</v>
      </c>
      <c r="E386" s="258" t="s">
        <v>1</v>
      </c>
      <c r="F386" s="259" t="s">
        <v>655</v>
      </c>
      <c r="G386" s="256"/>
      <c r="H386" s="260">
        <v>78.4</v>
      </c>
      <c r="I386" s="261"/>
      <c r="J386" s="256"/>
      <c r="K386" s="256"/>
      <c r="L386" s="262"/>
      <c r="M386" s="263"/>
      <c r="N386" s="264"/>
      <c r="O386" s="264"/>
      <c r="P386" s="264"/>
      <c r="Q386" s="264"/>
      <c r="R386" s="264"/>
      <c r="S386" s="264"/>
      <c r="T386" s="26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6" t="s">
        <v>149</v>
      </c>
      <c r="AU386" s="266" t="s">
        <v>88</v>
      </c>
      <c r="AV386" s="13" t="s">
        <v>88</v>
      </c>
      <c r="AW386" s="13" t="s">
        <v>33</v>
      </c>
      <c r="AX386" s="13" t="s">
        <v>78</v>
      </c>
      <c r="AY386" s="266" t="s">
        <v>139</v>
      </c>
    </row>
    <row r="387" spans="1:65" s="2" customFormat="1" ht="24" customHeight="1">
      <c r="A387" s="37"/>
      <c r="B387" s="38"/>
      <c r="C387" s="267" t="s">
        <v>656</v>
      </c>
      <c r="D387" s="267" t="s">
        <v>189</v>
      </c>
      <c r="E387" s="268" t="s">
        <v>657</v>
      </c>
      <c r="F387" s="269" t="s">
        <v>658</v>
      </c>
      <c r="G387" s="270" t="s">
        <v>153</v>
      </c>
      <c r="H387" s="271">
        <v>78.4</v>
      </c>
      <c r="I387" s="272"/>
      <c r="J387" s="273">
        <f>ROUND(I387*H387,0)</f>
        <v>0</v>
      </c>
      <c r="K387" s="269" t="s">
        <v>1</v>
      </c>
      <c r="L387" s="274"/>
      <c r="M387" s="275" t="s">
        <v>1</v>
      </c>
      <c r="N387" s="276" t="s">
        <v>44</v>
      </c>
      <c r="O387" s="90"/>
      <c r="P387" s="251">
        <f>O387*H387</f>
        <v>0</v>
      </c>
      <c r="Q387" s="251">
        <v>0</v>
      </c>
      <c r="R387" s="251">
        <f>Q387*H387</f>
        <v>0</v>
      </c>
      <c r="S387" s="251">
        <v>0</v>
      </c>
      <c r="T387" s="252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53" t="s">
        <v>310</v>
      </c>
      <c r="AT387" s="253" t="s">
        <v>189</v>
      </c>
      <c r="AU387" s="253" t="s">
        <v>88</v>
      </c>
      <c r="AY387" s="16" t="s">
        <v>139</v>
      </c>
      <c r="BE387" s="254">
        <f>IF(N387="základní",J387,0)</f>
        <v>0</v>
      </c>
      <c r="BF387" s="254">
        <f>IF(N387="snížená",J387,0)</f>
        <v>0</v>
      </c>
      <c r="BG387" s="254">
        <f>IF(N387="zákl. přenesená",J387,0)</f>
        <v>0</v>
      </c>
      <c r="BH387" s="254">
        <f>IF(N387="sníž. přenesená",J387,0)</f>
        <v>0</v>
      </c>
      <c r="BI387" s="254">
        <f>IF(N387="nulová",J387,0)</f>
        <v>0</v>
      </c>
      <c r="BJ387" s="16" t="s">
        <v>88</v>
      </c>
      <c r="BK387" s="254">
        <f>ROUND(I387*H387,0)</f>
        <v>0</v>
      </c>
      <c r="BL387" s="16" t="s">
        <v>221</v>
      </c>
      <c r="BM387" s="253" t="s">
        <v>659</v>
      </c>
    </row>
    <row r="388" spans="1:51" s="13" customFormat="1" ht="12">
      <c r="A388" s="13"/>
      <c r="B388" s="255"/>
      <c r="C388" s="256"/>
      <c r="D388" s="257" t="s">
        <v>149</v>
      </c>
      <c r="E388" s="258" t="s">
        <v>1</v>
      </c>
      <c r="F388" s="259" t="s">
        <v>655</v>
      </c>
      <c r="G388" s="256"/>
      <c r="H388" s="260">
        <v>78.4</v>
      </c>
      <c r="I388" s="261"/>
      <c r="J388" s="256"/>
      <c r="K388" s="256"/>
      <c r="L388" s="262"/>
      <c r="M388" s="263"/>
      <c r="N388" s="264"/>
      <c r="O388" s="264"/>
      <c r="P388" s="264"/>
      <c r="Q388" s="264"/>
      <c r="R388" s="264"/>
      <c r="S388" s="264"/>
      <c r="T388" s="26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6" t="s">
        <v>149</v>
      </c>
      <c r="AU388" s="266" t="s">
        <v>88</v>
      </c>
      <c r="AV388" s="13" t="s">
        <v>88</v>
      </c>
      <c r="AW388" s="13" t="s">
        <v>33</v>
      </c>
      <c r="AX388" s="13" t="s">
        <v>78</v>
      </c>
      <c r="AY388" s="266" t="s">
        <v>139</v>
      </c>
    </row>
    <row r="389" spans="1:65" s="2" customFormat="1" ht="24" customHeight="1">
      <c r="A389" s="37"/>
      <c r="B389" s="38"/>
      <c r="C389" s="267" t="s">
        <v>660</v>
      </c>
      <c r="D389" s="267" t="s">
        <v>189</v>
      </c>
      <c r="E389" s="268" t="s">
        <v>661</v>
      </c>
      <c r="F389" s="269" t="s">
        <v>662</v>
      </c>
      <c r="G389" s="270" t="s">
        <v>663</v>
      </c>
      <c r="H389" s="271">
        <v>32</v>
      </c>
      <c r="I389" s="272"/>
      <c r="J389" s="273">
        <f>ROUND(I389*H389,0)</f>
        <v>0</v>
      </c>
      <c r="K389" s="269" t="s">
        <v>1</v>
      </c>
      <c r="L389" s="274"/>
      <c r="M389" s="275" t="s">
        <v>1</v>
      </c>
      <c r="N389" s="276" t="s">
        <v>44</v>
      </c>
      <c r="O389" s="90"/>
      <c r="P389" s="251">
        <f>O389*H389</f>
        <v>0</v>
      </c>
      <c r="Q389" s="251">
        <v>0</v>
      </c>
      <c r="R389" s="251">
        <f>Q389*H389</f>
        <v>0</v>
      </c>
      <c r="S389" s="251">
        <v>0</v>
      </c>
      <c r="T389" s="252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3" t="s">
        <v>310</v>
      </c>
      <c r="AT389" s="253" t="s">
        <v>189</v>
      </c>
      <c r="AU389" s="253" t="s">
        <v>88</v>
      </c>
      <c r="AY389" s="16" t="s">
        <v>139</v>
      </c>
      <c r="BE389" s="254">
        <f>IF(N389="základní",J389,0)</f>
        <v>0</v>
      </c>
      <c r="BF389" s="254">
        <f>IF(N389="snížená",J389,0)</f>
        <v>0</v>
      </c>
      <c r="BG389" s="254">
        <f>IF(N389="zákl. přenesená",J389,0)</f>
        <v>0</v>
      </c>
      <c r="BH389" s="254">
        <f>IF(N389="sníž. přenesená",J389,0)</f>
        <v>0</v>
      </c>
      <c r="BI389" s="254">
        <f>IF(N389="nulová",J389,0)</f>
        <v>0</v>
      </c>
      <c r="BJ389" s="16" t="s">
        <v>88</v>
      </c>
      <c r="BK389" s="254">
        <f>ROUND(I389*H389,0)</f>
        <v>0</v>
      </c>
      <c r="BL389" s="16" t="s">
        <v>221</v>
      </c>
      <c r="BM389" s="253" t="s">
        <v>664</v>
      </c>
    </row>
    <row r="390" spans="1:65" s="2" customFormat="1" ht="24" customHeight="1">
      <c r="A390" s="37"/>
      <c r="B390" s="38"/>
      <c r="C390" s="267" t="s">
        <v>665</v>
      </c>
      <c r="D390" s="267" t="s">
        <v>189</v>
      </c>
      <c r="E390" s="268" t="s">
        <v>666</v>
      </c>
      <c r="F390" s="269" t="s">
        <v>667</v>
      </c>
      <c r="G390" s="270" t="s">
        <v>153</v>
      </c>
      <c r="H390" s="271">
        <v>217.6</v>
      </c>
      <c r="I390" s="272"/>
      <c r="J390" s="273">
        <f>ROUND(I390*H390,0)</f>
        <v>0</v>
      </c>
      <c r="K390" s="269" t="s">
        <v>1</v>
      </c>
      <c r="L390" s="274"/>
      <c r="M390" s="275" t="s">
        <v>1</v>
      </c>
      <c r="N390" s="276" t="s">
        <v>44</v>
      </c>
      <c r="O390" s="90"/>
      <c r="P390" s="251">
        <f>O390*H390</f>
        <v>0</v>
      </c>
      <c r="Q390" s="251">
        <v>0</v>
      </c>
      <c r="R390" s="251">
        <f>Q390*H390</f>
        <v>0</v>
      </c>
      <c r="S390" s="251">
        <v>0</v>
      </c>
      <c r="T390" s="252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53" t="s">
        <v>310</v>
      </c>
      <c r="AT390" s="253" t="s">
        <v>189</v>
      </c>
      <c r="AU390" s="253" t="s">
        <v>88</v>
      </c>
      <c r="AY390" s="16" t="s">
        <v>139</v>
      </c>
      <c r="BE390" s="254">
        <f>IF(N390="základní",J390,0)</f>
        <v>0</v>
      </c>
      <c r="BF390" s="254">
        <f>IF(N390="snížená",J390,0)</f>
        <v>0</v>
      </c>
      <c r="BG390" s="254">
        <f>IF(N390="zákl. přenesená",J390,0)</f>
        <v>0</v>
      </c>
      <c r="BH390" s="254">
        <f>IF(N390="sníž. přenesená",J390,0)</f>
        <v>0</v>
      </c>
      <c r="BI390" s="254">
        <f>IF(N390="nulová",J390,0)</f>
        <v>0</v>
      </c>
      <c r="BJ390" s="16" t="s">
        <v>88</v>
      </c>
      <c r="BK390" s="254">
        <f>ROUND(I390*H390,0)</f>
        <v>0</v>
      </c>
      <c r="BL390" s="16" t="s">
        <v>221</v>
      </c>
      <c r="BM390" s="253" t="s">
        <v>668</v>
      </c>
    </row>
    <row r="391" spans="1:51" s="13" customFormat="1" ht="12">
      <c r="A391" s="13"/>
      <c r="B391" s="255"/>
      <c r="C391" s="256"/>
      <c r="D391" s="257" t="s">
        <v>149</v>
      </c>
      <c r="E391" s="258" t="s">
        <v>1</v>
      </c>
      <c r="F391" s="259" t="s">
        <v>654</v>
      </c>
      <c r="G391" s="256"/>
      <c r="H391" s="260">
        <v>12.4</v>
      </c>
      <c r="I391" s="261"/>
      <c r="J391" s="256"/>
      <c r="K391" s="256"/>
      <c r="L391" s="262"/>
      <c r="M391" s="263"/>
      <c r="N391" s="264"/>
      <c r="O391" s="264"/>
      <c r="P391" s="264"/>
      <c r="Q391" s="264"/>
      <c r="R391" s="264"/>
      <c r="S391" s="264"/>
      <c r="T391" s="265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6" t="s">
        <v>149</v>
      </c>
      <c r="AU391" s="266" t="s">
        <v>88</v>
      </c>
      <c r="AV391" s="13" t="s">
        <v>88</v>
      </c>
      <c r="AW391" s="13" t="s">
        <v>33</v>
      </c>
      <c r="AX391" s="13" t="s">
        <v>78</v>
      </c>
      <c r="AY391" s="266" t="s">
        <v>139</v>
      </c>
    </row>
    <row r="392" spans="1:51" s="13" customFormat="1" ht="12">
      <c r="A392" s="13"/>
      <c r="B392" s="255"/>
      <c r="C392" s="256"/>
      <c r="D392" s="257" t="s">
        <v>149</v>
      </c>
      <c r="E392" s="258" t="s">
        <v>1</v>
      </c>
      <c r="F392" s="259" t="s">
        <v>647</v>
      </c>
      <c r="G392" s="256"/>
      <c r="H392" s="260">
        <v>136.4</v>
      </c>
      <c r="I392" s="261"/>
      <c r="J392" s="256"/>
      <c r="K392" s="256"/>
      <c r="L392" s="262"/>
      <c r="M392" s="263"/>
      <c r="N392" s="264"/>
      <c r="O392" s="264"/>
      <c r="P392" s="264"/>
      <c r="Q392" s="264"/>
      <c r="R392" s="264"/>
      <c r="S392" s="264"/>
      <c r="T392" s="26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6" t="s">
        <v>149</v>
      </c>
      <c r="AU392" s="266" t="s">
        <v>88</v>
      </c>
      <c r="AV392" s="13" t="s">
        <v>88</v>
      </c>
      <c r="AW392" s="13" t="s">
        <v>33</v>
      </c>
      <c r="AX392" s="13" t="s">
        <v>78</v>
      </c>
      <c r="AY392" s="266" t="s">
        <v>139</v>
      </c>
    </row>
    <row r="393" spans="1:51" s="13" customFormat="1" ht="12">
      <c r="A393" s="13"/>
      <c r="B393" s="255"/>
      <c r="C393" s="256"/>
      <c r="D393" s="257" t="s">
        <v>149</v>
      </c>
      <c r="E393" s="258" t="s">
        <v>1</v>
      </c>
      <c r="F393" s="259" t="s">
        <v>648</v>
      </c>
      <c r="G393" s="256"/>
      <c r="H393" s="260">
        <v>68.8</v>
      </c>
      <c r="I393" s="261"/>
      <c r="J393" s="256"/>
      <c r="K393" s="256"/>
      <c r="L393" s="262"/>
      <c r="M393" s="263"/>
      <c r="N393" s="264"/>
      <c r="O393" s="264"/>
      <c r="P393" s="264"/>
      <c r="Q393" s="264"/>
      <c r="R393" s="264"/>
      <c r="S393" s="264"/>
      <c r="T393" s="26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6" t="s">
        <v>149</v>
      </c>
      <c r="AU393" s="266" t="s">
        <v>88</v>
      </c>
      <c r="AV393" s="13" t="s">
        <v>88</v>
      </c>
      <c r="AW393" s="13" t="s">
        <v>33</v>
      </c>
      <c r="AX393" s="13" t="s">
        <v>78</v>
      </c>
      <c r="AY393" s="266" t="s">
        <v>139</v>
      </c>
    </row>
    <row r="394" spans="1:65" s="2" customFormat="1" ht="24" customHeight="1">
      <c r="A394" s="37"/>
      <c r="B394" s="38"/>
      <c r="C394" s="267" t="s">
        <v>669</v>
      </c>
      <c r="D394" s="267" t="s">
        <v>189</v>
      </c>
      <c r="E394" s="268" t="s">
        <v>670</v>
      </c>
      <c r="F394" s="269" t="s">
        <v>671</v>
      </c>
      <c r="G394" s="270" t="s">
        <v>663</v>
      </c>
      <c r="H394" s="271">
        <v>128</v>
      </c>
      <c r="I394" s="272"/>
      <c r="J394" s="273">
        <f>ROUND(I394*H394,0)</f>
        <v>0</v>
      </c>
      <c r="K394" s="269" t="s">
        <v>1</v>
      </c>
      <c r="L394" s="274"/>
      <c r="M394" s="275" t="s">
        <v>1</v>
      </c>
      <c r="N394" s="276" t="s">
        <v>44</v>
      </c>
      <c r="O394" s="90"/>
      <c r="P394" s="251">
        <f>O394*H394</f>
        <v>0</v>
      </c>
      <c r="Q394" s="251">
        <v>0</v>
      </c>
      <c r="R394" s="251">
        <f>Q394*H394</f>
        <v>0</v>
      </c>
      <c r="S394" s="251">
        <v>0</v>
      </c>
      <c r="T394" s="252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53" t="s">
        <v>310</v>
      </c>
      <c r="AT394" s="253" t="s">
        <v>189</v>
      </c>
      <c r="AU394" s="253" t="s">
        <v>88</v>
      </c>
      <c r="AY394" s="16" t="s">
        <v>139</v>
      </c>
      <c r="BE394" s="254">
        <f>IF(N394="základní",J394,0)</f>
        <v>0</v>
      </c>
      <c r="BF394" s="254">
        <f>IF(N394="snížená",J394,0)</f>
        <v>0</v>
      </c>
      <c r="BG394" s="254">
        <f>IF(N394="zákl. přenesená",J394,0)</f>
        <v>0</v>
      </c>
      <c r="BH394" s="254">
        <f>IF(N394="sníž. přenesená",J394,0)</f>
        <v>0</v>
      </c>
      <c r="BI394" s="254">
        <f>IF(N394="nulová",J394,0)</f>
        <v>0</v>
      </c>
      <c r="BJ394" s="16" t="s">
        <v>88</v>
      </c>
      <c r="BK394" s="254">
        <f>ROUND(I394*H394,0)</f>
        <v>0</v>
      </c>
      <c r="BL394" s="16" t="s">
        <v>221</v>
      </c>
      <c r="BM394" s="253" t="s">
        <v>672</v>
      </c>
    </row>
    <row r="395" spans="1:65" s="2" customFormat="1" ht="24" customHeight="1">
      <c r="A395" s="37"/>
      <c r="B395" s="38"/>
      <c r="C395" s="242" t="s">
        <v>673</v>
      </c>
      <c r="D395" s="242" t="s">
        <v>142</v>
      </c>
      <c r="E395" s="243" t="s">
        <v>674</v>
      </c>
      <c r="F395" s="244" t="s">
        <v>675</v>
      </c>
      <c r="G395" s="245" t="s">
        <v>153</v>
      </c>
      <c r="H395" s="246">
        <v>136.64</v>
      </c>
      <c r="I395" s="247"/>
      <c r="J395" s="248">
        <f>ROUND(I395*H395,0)</f>
        <v>0</v>
      </c>
      <c r="K395" s="244" t="s">
        <v>146</v>
      </c>
      <c r="L395" s="43"/>
      <c r="M395" s="249" t="s">
        <v>1</v>
      </c>
      <c r="N395" s="250" t="s">
        <v>44</v>
      </c>
      <c r="O395" s="90"/>
      <c r="P395" s="251">
        <f>O395*H395</f>
        <v>0</v>
      </c>
      <c r="Q395" s="251">
        <v>0.00184</v>
      </c>
      <c r="R395" s="251">
        <f>Q395*H395</f>
        <v>0.25141759999999996</v>
      </c>
      <c r="S395" s="251">
        <v>0</v>
      </c>
      <c r="T395" s="252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53" t="s">
        <v>221</v>
      </c>
      <c r="AT395" s="253" t="s">
        <v>142</v>
      </c>
      <c r="AU395" s="253" t="s">
        <v>88</v>
      </c>
      <c r="AY395" s="16" t="s">
        <v>139</v>
      </c>
      <c r="BE395" s="254">
        <f>IF(N395="základní",J395,0)</f>
        <v>0</v>
      </c>
      <c r="BF395" s="254">
        <f>IF(N395="snížená",J395,0)</f>
        <v>0</v>
      </c>
      <c r="BG395" s="254">
        <f>IF(N395="zákl. přenesená",J395,0)</f>
        <v>0</v>
      </c>
      <c r="BH395" s="254">
        <f>IF(N395="sníž. přenesená",J395,0)</f>
        <v>0</v>
      </c>
      <c r="BI395" s="254">
        <f>IF(N395="nulová",J395,0)</f>
        <v>0</v>
      </c>
      <c r="BJ395" s="16" t="s">
        <v>88</v>
      </c>
      <c r="BK395" s="254">
        <f>ROUND(I395*H395,0)</f>
        <v>0</v>
      </c>
      <c r="BL395" s="16" t="s">
        <v>221</v>
      </c>
      <c r="BM395" s="253" t="s">
        <v>676</v>
      </c>
    </row>
    <row r="396" spans="1:51" s="13" customFormat="1" ht="12">
      <c r="A396" s="13"/>
      <c r="B396" s="255"/>
      <c r="C396" s="256"/>
      <c r="D396" s="257" t="s">
        <v>149</v>
      </c>
      <c r="E396" s="258" t="s">
        <v>1</v>
      </c>
      <c r="F396" s="259" t="s">
        <v>677</v>
      </c>
      <c r="G396" s="256"/>
      <c r="H396" s="260">
        <v>136.64</v>
      </c>
      <c r="I396" s="261"/>
      <c r="J396" s="256"/>
      <c r="K396" s="256"/>
      <c r="L396" s="262"/>
      <c r="M396" s="263"/>
      <c r="N396" s="264"/>
      <c r="O396" s="264"/>
      <c r="P396" s="264"/>
      <c r="Q396" s="264"/>
      <c r="R396" s="264"/>
      <c r="S396" s="264"/>
      <c r="T396" s="26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6" t="s">
        <v>149</v>
      </c>
      <c r="AU396" s="266" t="s">
        <v>88</v>
      </c>
      <c r="AV396" s="13" t="s">
        <v>88</v>
      </c>
      <c r="AW396" s="13" t="s">
        <v>33</v>
      </c>
      <c r="AX396" s="13" t="s">
        <v>78</v>
      </c>
      <c r="AY396" s="266" t="s">
        <v>139</v>
      </c>
    </row>
    <row r="397" spans="1:65" s="2" customFormat="1" ht="24" customHeight="1">
      <c r="A397" s="37"/>
      <c r="B397" s="38"/>
      <c r="C397" s="242" t="s">
        <v>678</v>
      </c>
      <c r="D397" s="242" t="s">
        <v>142</v>
      </c>
      <c r="E397" s="243" t="s">
        <v>679</v>
      </c>
      <c r="F397" s="244" t="s">
        <v>680</v>
      </c>
      <c r="G397" s="245" t="s">
        <v>583</v>
      </c>
      <c r="H397" s="246">
        <v>0.263</v>
      </c>
      <c r="I397" s="247"/>
      <c r="J397" s="248">
        <f>ROUND(I397*H397,0)</f>
        <v>0</v>
      </c>
      <c r="K397" s="244" t="s">
        <v>146</v>
      </c>
      <c r="L397" s="43"/>
      <c r="M397" s="249" t="s">
        <v>1</v>
      </c>
      <c r="N397" s="250" t="s">
        <v>44</v>
      </c>
      <c r="O397" s="90"/>
      <c r="P397" s="251">
        <f>O397*H397</f>
        <v>0</v>
      </c>
      <c r="Q397" s="251">
        <v>0</v>
      </c>
      <c r="R397" s="251">
        <f>Q397*H397</f>
        <v>0</v>
      </c>
      <c r="S397" s="251">
        <v>0</v>
      </c>
      <c r="T397" s="252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53" t="s">
        <v>221</v>
      </c>
      <c r="AT397" s="253" t="s">
        <v>142</v>
      </c>
      <c r="AU397" s="253" t="s">
        <v>88</v>
      </c>
      <c r="AY397" s="16" t="s">
        <v>139</v>
      </c>
      <c r="BE397" s="254">
        <f>IF(N397="základní",J397,0)</f>
        <v>0</v>
      </c>
      <c r="BF397" s="254">
        <f>IF(N397="snížená",J397,0)</f>
        <v>0</v>
      </c>
      <c r="BG397" s="254">
        <f>IF(N397="zákl. přenesená",J397,0)</f>
        <v>0</v>
      </c>
      <c r="BH397" s="254">
        <f>IF(N397="sníž. přenesená",J397,0)</f>
        <v>0</v>
      </c>
      <c r="BI397" s="254">
        <f>IF(N397="nulová",J397,0)</f>
        <v>0</v>
      </c>
      <c r="BJ397" s="16" t="s">
        <v>88</v>
      </c>
      <c r="BK397" s="254">
        <f>ROUND(I397*H397,0)</f>
        <v>0</v>
      </c>
      <c r="BL397" s="16" t="s">
        <v>221</v>
      </c>
      <c r="BM397" s="253" t="s">
        <v>681</v>
      </c>
    </row>
    <row r="398" spans="1:63" s="12" customFormat="1" ht="22.8" customHeight="1">
      <c r="A398" s="12"/>
      <c r="B398" s="226"/>
      <c r="C398" s="227"/>
      <c r="D398" s="228" t="s">
        <v>77</v>
      </c>
      <c r="E398" s="240" t="s">
        <v>682</v>
      </c>
      <c r="F398" s="240" t="s">
        <v>683</v>
      </c>
      <c r="G398" s="227"/>
      <c r="H398" s="227"/>
      <c r="I398" s="230"/>
      <c r="J398" s="241">
        <f>BK398</f>
        <v>0</v>
      </c>
      <c r="K398" s="227"/>
      <c r="L398" s="232"/>
      <c r="M398" s="233"/>
      <c r="N398" s="234"/>
      <c r="O398" s="234"/>
      <c r="P398" s="235">
        <f>SUM(P399:P413)</f>
        <v>0</v>
      </c>
      <c r="Q398" s="234"/>
      <c r="R398" s="235">
        <f>SUM(R399:R413)</f>
        <v>0.376996</v>
      </c>
      <c r="S398" s="234"/>
      <c r="T398" s="236">
        <f>SUM(T399:T413)</f>
        <v>0.0648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37" t="s">
        <v>88</v>
      </c>
      <c r="AT398" s="238" t="s">
        <v>77</v>
      </c>
      <c r="AU398" s="238" t="s">
        <v>8</v>
      </c>
      <c r="AY398" s="237" t="s">
        <v>139</v>
      </c>
      <c r="BK398" s="239">
        <f>SUM(BK399:BK413)</f>
        <v>0</v>
      </c>
    </row>
    <row r="399" spans="1:65" s="2" customFormat="1" ht="24" customHeight="1">
      <c r="A399" s="37"/>
      <c r="B399" s="38"/>
      <c r="C399" s="242" t="s">
        <v>684</v>
      </c>
      <c r="D399" s="242" t="s">
        <v>142</v>
      </c>
      <c r="E399" s="243" t="s">
        <v>685</v>
      </c>
      <c r="F399" s="244" t="s">
        <v>686</v>
      </c>
      <c r="G399" s="245" t="s">
        <v>170</v>
      </c>
      <c r="H399" s="246">
        <v>8</v>
      </c>
      <c r="I399" s="247"/>
      <c r="J399" s="248">
        <f>ROUND(I399*H399,0)</f>
        <v>0</v>
      </c>
      <c r="K399" s="244" t="s">
        <v>146</v>
      </c>
      <c r="L399" s="43"/>
      <c r="M399" s="249" t="s">
        <v>1</v>
      </c>
      <c r="N399" s="250" t="s">
        <v>44</v>
      </c>
      <c r="O399" s="90"/>
      <c r="P399" s="251">
        <f>O399*H399</f>
        <v>0</v>
      </c>
      <c r="Q399" s="251">
        <v>0</v>
      </c>
      <c r="R399" s="251">
        <f>Q399*H399</f>
        <v>0</v>
      </c>
      <c r="S399" s="251">
        <v>0.005</v>
      </c>
      <c r="T399" s="252">
        <f>S399*H399</f>
        <v>0.04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3" t="s">
        <v>221</v>
      </c>
      <c r="AT399" s="253" t="s">
        <v>142</v>
      </c>
      <c r="AU399" s="253" t="s">
        <v>88</v>
      </c>
      <c r="AY399" s="16" t="s">
        <v>139</v>
      </c>
      <c r="BE399" s="254">
        <f>IF(N399="základní",J399,0)</f>
        <v>0</v>
      </c>
      <c r="BF399" s="254">
        <f>IF(N399="snížená",J399,0)</f>
        <v>0</v>
      </c>
      <c r="BG399" s="254">
        <f>IF(N399="zákl. přenesená",J399,0)</f>
        <v>0</v>
      </c>
      <c r="BH399" s="254">
        <f>IF(N399="sníž. přenesená",J399,0)</f>
        <v>0</v>
      </c>
      <c r="BI399" s="254">
        <f>IF(N399="nulová",J399,0)</f>
        <v>0</v>
      </c>
      <c r="BJ399" s="16" t="s">
        <v>88</v>
      </c>
      <c r="BK399" s="254">
        <f>ROUND(I399*H399,0)</f>
        <v>0</v>
      </c>
      <c r="BL399" s="16" t="s">
        <v>221</v>
      </c>
      <c r="BM399" s="253" t="s">
        <v>687</v>
      </c>
    </row>
    <row r="400" spans="1:51" s="13" customFormat="1" ht="12">
      <c r="A400" s="13"/>
      <c r="B400" s="255"/>
      <c r="C400" s="256"/>
      <c r="D400" s="257" t="s">
        <v>149</v>
      </c>
      <c r="E400" s="258" t="s">
        <v>1</v>
      </c>
      <c r="F400" s="259" t="s">
        <v>688</v>
      </c>
      <c r="G400" s="256"/>
      <c r="H400" s="260">
        <v>8</v>
      </c>
      <c r="I400" s="261"/>
      <c r="J400" s="256"/>
      <c r="K400" s="256"/>
      <c r="L400" s="262"/>
      <c r="M400" s="263"/>
      <c r="N400" s="264"/>
      <c r="O400" s="264"/>
      <c r="P400" s="264"/>
      <c r="Q400" s="264"/>
      <c r="R400" s="264"/>
      <c r="S400" s="264"/>
      <c r="T400" s="265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6" t="s">
        <v>149</v>
      </c>
      <c r="AU400" s="266" t="s">
        <v>88</v>
      </c>
      <c r="AV400" s="13" t="s">
        <v>88</v>
      </c>
      <c r="AW400" s="13" t="s">
        <v>33</v>
      </c>
      <c r="AX400" s="13" t="s">
        <v>78</v>
      </c>
      <c r="AY400" s="266" t="s">
        <v>139</v>
      </c>
    </row>
    <row r="401" spans="1:65" s="2" customFormat="1" ht="24" customHeight="1">
      <c r="A401" s="37"/>
      <c r="B401" s="38"/>
      <c r="C401" s="242" t="s">
        <v>689</v>
      </c>
      <c r="D401" s="242" t="s">
        <v>142</v>
      </c>
      <c r="E401" s="243" t="s">
        <v>690</v>
      </c>
      <c r="F401" s="244" t="s">
        <v>691</v>
      </c>
      <c r="G401" s="245" t="s">
        <v>160</v>
      </c>
      <c r="H401" s="246">
        <v>18.6</v>
      </c>
      <c r="I401" s="247"/>
      <c r="J401" s="248">
        <f>ROUND(I401*H401,0)</f>
        <v>0</v>
      </c>
      <c r="K401" s="244" t="s">
        <v>146</v>
      </c>
      <c r="L401" s="43"/>
      <c r="M401" s="249" t="s">
        <v>1</v>
      </c>
      <c r="N401" s="250" t="s">
        <v>44</v>
      </c>
      <c r="O401" s="90"/>
      <c r="P401" s="251">
        <f>O401*H401</f>
        <v>0</v>
      </c>
      <c r="Q401" s="251">
        <v>0.00026</v>
      </c>
      <c r="R401" s="251">
        <f>Q401*H401</f>
        <v>0.004836</v>
      </c>
      <c r="S401" s="251">
        <v>0</v>
      </c>
      <c r="T401" s="252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3" t="s">
        <v>221</v>
      </c>
      <c r="AT401" s="253" t="s">
        <v>142</v>
      </c>
      <c r="AU401" s="253" t="s">
        <v>88</v>
      </c>
      <c r="AY401" s="16" t="s">
        <v>139</v>
      </c>
      <c r="BE401" s="254">
        <f>IF(N401="základní",J401,0)</f>
        <v>0</v>
      </c>
      <c r="BF401" s="254">
        <f>IF(N401="snížená",J401,0)</f>
        <v>0</v>
      </c>
      <c r="BG401" s="254">
        <f>IF(N401="zákl. přenesená",J401,0)</f>
        <v>0</v>
      </c>
      <c r="BH401" s="254">
        <f>IF(N401="sníž. přenesená",J401,0)</f>
        <v>0</v>
      </c>
      <c r="BI401" s="254">
        <f>IF(N401="nulová",J401,0)</f>
        <v>0</v>
      </c>
      <c r="BJ401" s="16" t="s">
        <v>88</v>
      </c>
      <c r="BK401" s="254">
        <f>ROUND(I401*H401,0)</f>
        <v>0</v>
      </c>
      <c r="BL401" s="16" t="s">
        <v>221</v>
      </c>
      <c r="BM401" s="253" t="s">
        <v>692</v>
      </c>
    </row>
    <row r="402" spans="1:51" s="13" customFormat="1" ht="12">
      <c r="A402" s="13"/>
      <c r="B402" s="255"/>
      <c r="C402" s="256"/>
      <c r="D402" s="257" t="s">
        <v>149</v>
      </c>
      <c r="E402" s="258" t="s">
        <v>1</v>
      </c>
      <c r="F402" s="259" t="s">
        <v>693</v>
      </c>
      <c r="G402" s="256"/>
      <c r="H402" s="260">
        <v>18.6</v>
      </c>
      <c r="I402" s="261"/>
      <c r="J402" s="256"/>
      <c r="K402" s="256"/>
      <c r="L402" s="262"/>
      <c r="M402" s="263"/>
      <c r="N402" s="264"/>
      <c r="O402" s="264"/>
      <c r="P402" s="264"/>
      <c r="Q402" s="264"/>
      <c r="R402" s="264"/>
      <c r="S402" s="264"/>
      <c r="T402" s="26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6" t="s">
        <v>149</v>
      </c>
      <c r="AU402" s="266" t="s">
        <v>88</v>
      </c>
      <c r="AV402" s="13" t="s">
        <v>88</v>
      </c>
      <c r="AW402" s="13" t="s">
        <v>33</v>
      </c>
      <c r="AX402" s="13" t="s">
        <v>78</v>
      </c>
      <c r="AY402" s="266" t="s">
        <v>139</v>
      </c>
    </row>
    <row r="403" spans="1:65" s="2" customFormat="1" ht="24" customHeight="1">
      <c r="A403" s="37"/>
      <c r="B403" s="38"/>
      <c r="C403" s="267" t="s">
        <v>694</v>
      </c>
      <c r="D403" s="267" t="s">
        <v>189</v>
      </c>
      <c r="E403" s="268" t="s">
        <v>695</v>
      </c>
      <c r="F403" s="269" t="s">
        <v>696</v>
      </c>
      <c r="G403" s="270" t="s">
        <v>170</v>
      </c>
      <c r="H403" s="271">
        <v>8</v>
      </c>
      <c r="I403" s="272"/>
      <c r="J403" s="273">
        <f>ROUND(I403*H403,0)</f>
        <v>0</v>
      </c>
      <c r="K403" s="269" t="s">
        <v>1</v>
      </c>
      <c r="L403" s="274"/>
      <c r="M403" s="275" t="s">
        <v>1</v>
      </c>
      <c r="N403" s="276" t="s">
        <v>44</v>
      </c>
      <c r="O403" s="90"/>
      <c r="P403" s="251">
        <f>O403*H403</f>
        <v>0</v>
      </c>
      <c r="Q403" s="251">
        <v>0.0389</v>
      </c>
      <c r="R403" s="251">
        <f>Q403*H403</f>
        <v>0.3112</v>
      </c>
      <c r="S403" s="251">
        <v>0</v>
      </c>
      <c r="T403" s="252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3" t="s">
        <v>310</v>
      </c>
      <c r="AT403" s="253" t="s">
        <v>189</v>
      </c>
      <c r="AU403" s="253" t="s">
        <v>88</v>
      </c>
      <c r="AY403" s="16" t="s">
        <v>139</v>
      </c>
      <c r="BE403" s="254">
        <f>IF(N403="základní",J403,0)</f>
        <v>0</v>
      </c>
      <c r="BF403" s="254">
        <f>IF(N403="snížená",J403,0)</f>
        <v>0</v>
      </c>
      <c r="BG403" s="254">
        <f>IF(N403="zákl. přenesená",J403,0)</f>
        <v>0</v>
      </c>
      <c r="BH403" s="254">
        <f>IF(N403="sníž. přenesená",J403,0)</f>
        <v>0</v>
      </c>
      <c r="BI403" s="254">
        <f>IF(N403="nulová",J403,0)</f>
        <v>0</v>
      </c>
      <c r="BJ403" s="16" t="s">
        <v>88</v>
      </c>
      <c r="BK403" s="254">
        <f>ROUND(I403*H403,0)</f>
        <v>0</v>
      </c>
      <c r="BL403" s="16" t="s">
        <v>221</v>
      </c>
      <c r="BM403" s="253" t="s">
        <v>697</v>
      </c>
    </row>
    <row r="404" spans="1:65" s="2" customFormat="1" ht="24" customHeight="1">
      <c r="A404" s="37"/>
      <c r="B404" s="38"/>
      <c r="C404" s="242" t="s">
        <v>698</v>
      </c>
      <c r="D404" s="242" t="s">
        <v>142</v>
      </c>
      <c r="E404" s="243" t="s">
        <v>699</v>
      </c>
      <c r="F404" s="244" t="s">
        <v>700</v>
      </c>
      <c r="G404" s="245" t="s">
        <v>153</v>
      </c>
      <c r="H404" s="246">
        <v>48</v>
      </c>
      <c r="I404" s="247"/>
      <c r="J404" s="248">
        <f>ROUND(I404*H404,0)</f>
        <v>0</v>
      </c>
      <c r="K404" s="244" t="s">
        <v>146</v>
      </c>
      <c r="L404" s="43"/>
      <c r="M404" s="249" t="s">
        <v>1</v>
      </c>
      <c r="N404" s="250" t="s">
        <v>44</v>
      </c>
      <c r="O404" s="90"/>
      <c r="P404" s="251">
        <f>O404*H404</f>
        <v>0</v>
      </c>
      <c r="Q404" s="251">
        <v>0.00015</v>
      </c>
      <c r="R404" s="251">
        <f>Q404*H404</f>
        <v>0.0072</v>
      </c>
      <c r="S404" s="251">
        <v>0</v>
      </c>
      <c r="T404" s="252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53" t="s">
        <v>221</v>
      </c>
      <c r="AT404" s="253" t="s">
        <v>142</v>
      </c>
      <c r="AU404" s="253" t="s">
        <v>88</v>
      </c>
      <c r="AY404" s="16" t="s">
        <v>139</v>
      </c>
      <c r="BE404" s="254">
        <f>IF(N404="základní",J404,0)</f>
        <v>0</v>
      </c>
      <c r="BF404" s="254">
        <f>IF(N404="snížená",J404,0)</f>
        <v>0</v>
      </c>
      <c r="BG404" s="254">
        <f>IF(N404="zákl. přenesená",J404,0)</f>
        <v>0</v>
      </c>
      <c r="BH404" s="254">
        <f>IF(N404="sníž. přenesená",J404,0)</f>
        <v>0</v>
      </c>
      <c r="BI404" s="254">
        <f>IF(N404="nulová",J404,0)</f>
        <v>0</v>
      </c>
      <c r="BJ404" s="16" t="s">
        <v>88</v>
      </c>
      <c r="BK404" s="254">
        <f>ROUND(I404*H404,0)</f>
        <v>0</v>
      </c>
      <c r="BL404" s="16" t="s">
        <v>221</v>
      </c>
      <c r="BM404" s="253" t="s">
        <v>701</v>
      </c>
    </row>
    <row r="405" spans="1:51" s="13" customFormat="1" ht="12">
      <c r="A405" s="13"/>
      <c r="B405" s="255"/>
      <c r="C405" s="256"/>
      <c r="D405" s="257" t="s">
        <v>149</v>
      </c>
      <c r="E405" s="258" t="s">
        <v>1</v>
      </c>
      <c r="F405" s="259" t="s">
        <v>702</v>
      </c>
      <c r="G405" s="256"/>
      <c r="H405" s="260">
        <v>48</v>
      </c>
      <c r="I405" s="261"/>
      <c r="J405" s="256"/>
      <c r="K405" s="256"/>
      <c r="L405" s="262"/>
      <c r="M405" s="263"/>
      <c r="N405" s="264"/>
      <c r="O405" s="264"/>
      <c r="P405" s="264"/>
      <c r="Q405" s="264"/>
      <c r="R405" s="264"/>
      <c r="S405" s="264"/>
      <c r="T405" s="265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6" t="s">
        <v>149</v>
      </c>
      <c r="AU405" s="266" t="s">
        <v>88</v>
      </c>
      <c r="AV405" s="13" t="s">
        <v>88</v>
      </c>
      <c r="AW405" s="13" t="s">
        <v>33</v>
      </c>
      <c r="AX405" s="13" t="s">
        <v>78</v>
      </c>
      <c r="AY405" s="266" t="s">
        <v>139</v>
      </c>
    </row>
    <row r="406" spans="1:65" s="2" customFormat="1" ht="16.5" customHeight="1">
      <c r="A406" s="37"/>
      <c r="B406" s="38"/>
      <c r="C406" s="242" t="s">
        <v>703</v>
      </c>
      <c r="D406" s="242" t="s">
        <v>142</v>
      </c>
      <c r="E406" s="243" t="s">
        <v>704</v>
      </c>
      <c r="F406" s="244" t="s">
        <v>705</v>
      </c>
      <c r="G406" s="245" t="s">
        <v>153</v>
      </c>
      <c r="H406" s="246">
        <v>49.6</v>
      </c>
      <c r="I406" s="247"/>
      <c r="J406" s="248">
        <f>ROUND(I406*H406,0)</f>
        <v>0</v>
      </c>
      <c r="K406" s="244" t="s">
        <v>146</v>
      </c>
      <c r="L406" s="43"/>
      <c r="M406" s="249" t="s">
        <v>1</v>
      </c>
      <c r="N406" s="250" t="s">
        <v>44</v>
      </c>
      <c r="O406" s="90"/>
      <c r="P406" s="251">
        <f>O406*H406</f>
        <v>0</v>
      </c>
      <c r="Q406" s="251">
        <v>0</v>
      </c>
      <c r="R406" s="251">
        <f>Q406*H406</f>
        <v>0</v>
      </c>
      <c r="S406" s="251">
        <v>0.0005</v>
      </c>
      <c r="T406" s="252">
        <f>S406*H406</f>
        <v>0.024800000000000003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3" t="s">
        <v>221</v>
      </c>
      <c r="AT406" s="253" t="s">
        <v>142</v>
      </c>
      <c r="AU406" s="253" t="s">
        <v>88</v>
      </c>
      <c r="AY406" s="16" t="s">
        <v>139</v>
      </c>
      <c r="BE406" s="254">
        <f>IF(N406="základní",J406,0)</f>
        <v>0</v>
      </c>
      <c r="BF406" s="254">
        <f>IF(N406="snížená",J406,0)</f>
        <v>0</v>
      </c>
      <c r="BG406" s="254">
        <f>IF(N406="zákl. přenesená",J406,0)</f>
        <v>0</v>
      </c>
      <c r="BH406" s="254">
        <f>IF(N406="sníž. přenesená",J406,0)</f>
        <v>0</v>
      </c>
      <c r="BI406" s="254">
        <f>IF(N406="nulová",J406,0)</f>
        <v>0</v>
      </c>
      <c r="BJ406" s="16" t="s">
        <v>88</v>
      </c>
      <c r="BK406" s="254">
        <f>ROUND(I406*H406,0)</f>
        <v>0</v>
      </c>
      <c r="BL406" s="16" t="s">
        <v>221</v>
      </c>
      <c r="BM406" s="253" t="s">
        <v>706</v>
      </c>
    </row>
    <row r="407" spans="1:51" s="13" customFormat="1" ht="12">
      <c r="A407" s="13"/>
      <c r="B407" s="255"/>
      <c r="C407" s="256"/>
      <c r="D407" s="257" t="s">
        <v>149</v>
      </c>
      <c r="E407" s="258" t="s">
        <v>1</v>
      </c>
      <c r="F407" s="259" t="s">
        <v>707</v>
      </c>
      <c r="G407" s="256"/>
      <c r="H407" s="260">
        <v>49.6</v>
      </c>
      <c r="I407" s="261"/>
      <c r="J407" s="256"/>
      <c r="K407" s="256"/>
      <c r="L407" s="262"/>
      <c r="M407" s="263"/>
      <c r="N407" s="264"/>
      <c r="O407" s="264"/>
      <c r="P407" s="264"/>
      <c r="Q407" s="264"/>
      <c r="R407" s="264"/>
      <c r="S407" s="264"/>
      <c r="T407" s="26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6" t="s">
        <v>149</v>
      </c>
      <c r="AU407" s="266" t="s">
        <v>88</v>
      </c>
      <c r="AV407" s="13" t="s">
        <v>88</v>
      </c>
      <c r="AW407" s="13" t="s">
        <v>33</v>
      </c>
      <c r="AX407" s="13" t="s">
        <v>78</v>
      </c>
      <c r="AY407" s="266" t="s">
        <v>139</v>
      </c>
    </row>
    <row r="408" spans="1:65" s="2" customFormat="1" ht="24" customHeight="1">
      <c r="A408" s="37"/>
      <c r="B408" s="38"/>
      <c r="C408" s="242" t="s">
        <v>708</v>
      </c>
      <c r="D408" s="242" t="s">
        <v>142</v>
      </c>
      <c r="E408" s="243" t="s">
        <v>709</v>
      </c>
      <c r="F408" s="244" t="s">
        <v>710</v>
      </c>
      <c r="G408" s="245" t="s">
        <v>170</v>
      </c>
      <c r="H408" s="246">
        <v>8</v>
      </c>
      <c r="I408" s="247"/>
      <c r="J408" s="248">
        <f>ROUND(I408*H408,0)</f>
        <v>0</v>
      </c>
      <c r="K408" s="244" t="s">
        <v>146</v>
      </c>
      <c r="L408" s="43"/>
      <c r="M408" s="249" t="s">
        <v>1</v>
      </c>
      <c r="N408" s="250" t="s">
        <v>44</v>
      </c>
      <c r="O408" s="90"/>
      <c r="P408" s="251">
        <f>O408*H408</f>
        <v>0</v>
      </c>
      <c r="Q408" s="251">
        <v>0</v>
      </c>
      <c r="R408" s="251">
        <f>Q408*H408</f>
        <v>0</v>
      </c>
      <c r="S408" s="251">
        <v>0</v>
      </c>
      <c r="T408" s="252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3" t="s">
        <v>221</v>
      </c>
      <c r="AT408" s="253" t="s">
        <v>142</v>
      </c>
      <c r="AU408" s="253" t="s">
        <v>88</v>
      </c>
      <c r="AY408" s="16" t="s">
        <v>139</v>
      </c>
      <c r="BE408" s="254">
        <f>IF(N408="základní",J408,0)</f>
        <v>0</v>
      </c>
      <c r="BF408" s="254">
        <f>IF(N408="snížená",J408,0)</f>
        <v>0</v>
      </c>
      <c r="BG408" s="254">
        <f>IF(N408="zákl. přenesená",J408,0)</f>
        <v>0</v>
      </c>
      <c r="BH408" s="254">
        <f>IF(N408="sníž. přenesená",J408,0)</f>
        <v>0</v>
      </c>
      <c r="BI408" s="254">
        <f>IF(N408="nulová",J408,0)</f>
        <v>0</v>
      </c>
      <c r="BJ408" s="16" t="s">
        <v>88</v>
      </c>
      <c r="BK408" s="254">
        <f>ROUND(I408*H408,0)</f>
        <v>0</v>
      </c>
      <c r="BL408" s="16" t="s">
        <v>221</v>
      </c>
      <c r="BM408" s="253" t="s">
        <v>711</v>
      </c>
    </row>
    <row r="409" spans="1:65" s="2" customFormat="1" ht="16.5" customHeight="1">
      <c r="A409" s="37"/>
      <c r="B409" s="38"/>
      <c r="C409" s="267" t="s">
        <v>712</v>
      </c>
      <c r="D409" s="267" t="s">
        <v>189</v>
      </c>
      <c r="E409" s="268" t="s">
        <v>713</v>
      </c>
      <c r="F409" s="269" t="s">
        <v>714</v>
      </c>
      <c r="G409" s="270" t="s">
        <v>153</v>
      </c>
      <c r="H409" s="271">
        <v>13.2</v>
      </c>
      <c r="I409" s="272"/>
      <c r="J409" s="273">
        <f>ROUND(I409*H409,0)</f>
        <v>0</v>
      </c>
      <c r="K409" s="269" t="s">
        <v>146</v>
      </c>
      <c r="L409" s="274"/>
      <c r="M409" s="275" t="s">
        <v>1</v>
      </c>
      <c r="N409" s="276" t="s">
        <v>44</v>
      </c>
      <c r="O409" s="90"/>
      <c r="P409" s="251">
        <f>O409*H409</f>
        <v>0</v>
      </c>
      <c r="Q409" s="251">
        <v>0.004</v>
      </c>
      <c r="R409" s="251">
        <f>Q409*H409</f>
        <v>0.0528</v>
      </c>
      <c r="S409" s="251">
        <v>0</v>
      </c>
      <c r="T409" s="252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53" t="s">
        <v>310</v>
      </c>
      <c r="AT409" s="253" t="s">
        <v>189</v>
      </c>
      <c r="AU409" s="253" t="s">
        <v>88</v>
      </c>
      <c r="AY409" s="16" t="s">
        <v>139</v>
      </c>
      <c r="BE409" s="254">
        <f>IF(N409="základní",J409,0)</f>
        <v>0</v>
      </c>
      <c r="BF409" s="254">
        <f>IF(N409="snížená",J409,0)</f>
        <v>0</v>
      </c>
      <c r="BG409" s="254">
        <f>IF(N409="zákl. přenesená",J409,0)</f>
        <v>0</v>
      </c>
      <c r="BH409" s="254">
        <f>IF(N409="sníž. přenesená",J409,0)</f>
        <v>0</v>
      </c>
      <c r="BI409" s="254">
        <f>IF(N409="nulová",J409,0)</f>
        <v>0</v>
      </c>
      <c r="BJ409" s="16" t="s">
        <v>88</v>
      </c>
      <c r="BK409" s="254">
        <f>ROUND(I409*H409,0)</f>
        <v>0</v>
      </c>
      <c r="BL409" s="16" t="s">
        <v>221</v>
      </c>
      <c r="BM409" s="253" t="s">
        <v>715</v>
      </c>
    </row>
    <row r="410" spans="1:51" s="13" customFormat="1" ht="12">
      <c r="A410" s="13"/>
      <c r="B410" s="255"/>
      <c r="C410" s="256"/>
      <c r="D410" s="257" t="s">
        <v>149</v>
      </c>
      <c r="E410" s="258" t="s">
        <v>1</v>
      </c>
      <c r="F410" s="259" t="s">
        <v>716</v>
      </c>
      <c r="G410" s="256"/>
      <c r="H410" s="260">
        <v>13.2</v>
      </c>
      <c r="I410" s="261"/>
      <c r="J410" s="256"/>
      <c r="K410" s="256"/>
      <c r="L410" s="262"/>
      <c r="M410" s="263"/>
      <c r="N410" s="264"/>
      <c r="O410" s="264"/>
      <c r="P410" s="264"/>
      <c r="Q410" s="264"/>
      <c r="R410" s="264"/>
      <c r="S410" s="264"/>
      <c r="T410" s="265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6" t="s">
        <v>149</v>
      </c>
      <c r="AU410" s="266" t="s">
        <v>88</v>
      </c>
      <c r="AV410" s="13" t="s">
        <v>88</v>
      </c>
      <c r="AW410" s="13" t="s">
        <v>33</v>
      </c>
      <c r="AX410" s="13" t="s">
        <v>78</v>
      </c>
      <c r="AY410" s="266" t="s">
        <v>139</v>
      </c>
    </row>
    <row r="411" spans="1:65" s="2" customFormat="1" ht="24" customHeight="1">
      <c r="A411" s="37"/>
      <c r="B411" s="38"/>
      <c r="C411" s="267" t="s">
        <v>717</v>
      </c>
      <c r="D411" s="267" t="s">
        <v>189</v>
      </c>
      <c r="E411" s="268" t="s">
        <v>718</v>
      </c>
      <c r="F411" s="269" t="s">
        <v>719</v>
      </c>
      <c r="G411" s="270" t="s">
        <v>170</v>
      </c>
      <c r="H411" s="271">
        <v>16</v>
      </c>
      <c r="I411" s="272"/>
      <c r="J411" s="273">
        <f>ROUND(I411*H411,0)</f>
        <v>0</v>
      </c>
      <c r="K411" s="269" t="s">
        <v>146</v>
      </c>
      <c r="L411" s="274"/>
      <c r="M411" s="275" t="s">
        <v>1</v>
      </c>
      <c r="N411" s="276" t="s">
        <v>44</v>
      </c>
      <c r="O411" s="90"/>
      <c r="P411" s="251">
        <f>O411*H411</f>
        <v>0</v>
      </c>
      <c r="Q411" s="251">
        <v>6E-05</v>
      </c>
      <c r="R411" s="251">
        <f>Q411*H411</f>
        <v>0.00096</v>
      </c>
      <c r="S411" s="251">
        <v>0</v>
      </c>
      <c r="T411" s="25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3" t="s">
        <v>310</v>
      </c>
      <c r="AT411" s="253" t="s">
        <v>189</v>
      </c>
      <c r="AU411" s="253" t="s">
        <v>88</v>
      </c>
      <c r="AY411" s="16" t="s">
        <v>139</v>
      </c>
      <c r="BE411" s="254">
        <f>IF(N411="základní",J411,0)</f>
        <v>0</v>
      </c>
      <c r="BF411" s="254">
        <f>IF(N411="snížená",J411,0)</f>
        <v>0</v>
      </c>
      <c r="BG411" s="254">
        <f>IF(N411="zákl. přenesená",J411,0)</f>
        <v>0</v>
      </c>
      <c r="BH411" s="254">
        <f>IF(N411="sníž. přenesená",J411,0)</f>
        <v>0</v>
      </c>
      <c r="BI411" s="254">
        <f>IF(N411="nulová",J411,0)</f>
        <v>0</v>
      </c>
      <c r="BJ411" s="16" t="s">
        <v>88</v>
      </c>
      <c r="BK411" s="254">
        <f>ROUND(I411*H411,0)</f>
        <v>0</v>
      </c>
      <c r="BL411" s="16" t="s">
        <v>221</v>
      </c>
      <c r="BM411" s="253" t="s">
        <v>720</v>
      </c>
    </row>
    <row r="412" spans="1:51" s="13" customFormat="1" ht="12">
      <c r="A412" s="13"/>
      <c r="B412" s="255"/>
      <c r="C412" s="256"/>
      <c r="D412" s="257" t="s">
        <v>149</v>
      </c>
      <c r="E412" s="258" t="s">
        <v>1</v>
      </c>
      <c r="F412" s="259" t="s">
        <v>721</v>
      </c>
      <c r="G412" s="256"/>
      <c r="H412" s="260">
        <v>16</v>
      </c>
      <c r="I412" s="261"/>
      <c r="J412" s="256"/>
      <c r="K412" s="256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149</v>
      </c>
      <c r="AU412" s="266" t="s">
        <v>88</v>
      </c>
      <c r="AV412" s="13" t="s">
        <v>88</v>
      </c>
      <c r="AW412" s="13" t="s">
        <v>33</v>
      </c>
      <c r="AX412" s="13" t="s">
        <v>78</v>
      </c>
      <c r="AY412" s="266" t="s">
        <v>139</v>
      </c>
    </row>
    <row r="413" spans="1:65" s="2" customFormat="1" ht="24" customHeight="1">
      <c r="A413" s="37"/>
      <c r="B413" s="38"/>
      <c r="C413" s="242" t="s">
        <v>722</v>
      </c>
      <c r="D413" s="242" t="s">
        <v>142</v>
      </c>
      <c r="E413" s="243" t="s">
        <v>723</v>
      </c>
      <c r="F413" s="244" t="s">
        <v>724</v>
      </c>
      <c r="G413" s="245" t="s">
        <v>583</v>
      </c>
      <c r="H413" s="246">
        <v>0.377</v>
      </c>
      <c r="I413" s="247"/>
      <c r="J413" s="248">
        <f>ROUND(I413*H413,0)</f>
        <v>0</v>
      </c>
      <c r="K413" s="244" t="s">
        <v>146</v>
      </c>
      <c r="L413" s="43"/>
      <c r="M413" s="249" t="s">
        <v>1</v>
      </c>
      <c r="N413" s="250" t="s">
        <v>44</v>
      </c>
      <c r="O413" s="90"/>
      <c r="P413" s="251">
        <f>O413*H413</f>
        <v>0</v>
      </c>
      <c r="Q413" s="251">
        <v>0</v>
      </c>
      <c r="R413" s="251">
        <f>Q413*H413</f>
        <v>0</v>
      </c>
      <c r="S413" s="251">
        <v>0</v>
      </c>
      <c r="T413" s="252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3" t="s">
        <v>221</v>
      </c>
      <c r="AT413" s="253" t="s">
        <v>142</v>
      </c>
      <c r="AU413" s="253" t="s">
        <v>88</v>
      </c>
      <c r="AY413" s="16" t="s">
        <v>139</v>
      </c>
      <c r="BE413" s="254">
        <f>IF(N413="základní",J413,0)</f>
        <v>0</v>
      </c>
      <c r="BF413" s="254">
        <f>IF(N413="snížená",J413,0)</f>
        <v>0</v>
      </c>
      <c r="BG413" s="254">
        <f>IF(N413="zákl. přenesená",J413,0)</f>
        <v>0</v>
      </c>
      <c r="BH413" s="254">
        <f>IF(N413="sníž. přenesená",J413,0)</f>
        <v>0</v>
      </c>
      <c r="BI413" s="254">
        <f>IF(N413="nulová",J413,0)</f>
        <v>0</v>
      </c>
      <c r="BJ413" s="16" t="s">
        <v>88</v>
      </c>
      <c r="BK413" s="254">
        <f>ROUND(I413*H413,0)</f>
        <v>0</v>
      </c>
      <c r="BL413" s="16" t="s">
        <v>221</v>
      </c>
      <c r="BM413" s="253" t="s">
        <v>725</v>
      </c>
    </row>
    <row r="414" spans="1:63" s="12" customFormat="1" ht="22.8" customHeight="1">
      <c r="A414" s="12"/>
      <c r="B414" s="226"/>
      <c r="C414" s="227"/>
      <c r="D414" s="228" t="s">
        <v>77</v>
      </c>
      <c r="E414" s="240" t="s">
        <v>726</v>
      </c>
      <c r="F414" s="240" t="s">
        <v>727</v>
      </c>
      <c r="G414" s="227"/>
      <c r="H414" s="227"/>
      <c r="I414" s="230"/>
      <c r="J414" s="241">
        <f>BK414</f>
        <v>0</v>
      </c>
      <c r="K414" s="227"/>
      <c r="L414" s="232"/>
      <c r="M414" s="233"/>
      <c r="N414" s="234"/>
      <c r="O414" s="234"/>
      <c r="P414" s="235">
        <f>SUM(P415:P439)</f>
        <v>0</v>
      </c>
      <c r="Q414" s="234"/>
      <c r="R414" s="235">
        <f>SUM(R415:R439)</f>
        <v>5.206352999999999</v>
      </c>
      <c r="S414" s="234"/>
      <c r="T414" s="236">
        <f>SUM(T415:T439)</f>
        <v>4.12512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37" t="s">
        <v>88</v>
      </c>
      <c r="AT414" s="238" t="s">
        <v>77</v>
      </c>
      <c r="AU414" s="238" t="s">
        <v>8</v>
      </c>
      <c r="AY414" s="237" t="s">
        <v>139</v>
      </c>
      <c r="BK414" s="239">
        <f>SUM(BK415:BK439)</f>
        <v>0</v>
      </c>
    </row>
    <row r="415" spans="1:65" s="2" customFormat="1" ht="16.5" customHeight="1">
      <c r="A415" s="37"/>
      <c r="B415" s="38"/>
      <c r="C415" s="242" t="s">
        <v>728</v>
      </c>
      <c r="D415" s="242" t="s">
        <v>142</v>
      </c>
      <c r="E415" s="243" t="s">
        <v>729</v>
      </c>
      <c r="F415" s="244" t="s">
        <v>730</v>
      </c>
      <c r="G415" s="245" t="s">
        <v>160</v>
      </c>
      <c r="H415" s="246">
        <v>8.64</v>
      </c>
      <c r="I415" s="247"/>
      <c r="J415" s="248">
        <f>ROUND(I415*H415,0)</f>
        <v>0</v>
      </c>
      <c r="K415" s="244" t="s">
        <v>146</v>
      </c>
      <c r="L415" s="43"/>
      <c r="M415" s="249" t="s">
        <v>1</v>
      </c>
      <c r="N415" s="250" t="s">
        <v>44</v>
      </c>
      <c r="O415" s="90"/>
      <c r="P415" s="251">
        <f>O415*H415</f>
        <v>0</v>
      </c>
      <c r="Q415" s="251">
        <v>0</v>
      </c>
      <c r="R415" s="251">
        <f>Q415*H415</f>
        <v>0</v>
      </c>
      <c r="S415" s="251">
        <v>0.033</v>
      </c>
      <c r="T415" s="252">
        <f>S415*H415</f>
        <v>0.28512000000000004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3" t="s">
        <v>221</v>
      </c>
      <c r="AT415" s="253" t="s">
        <v>142</v>
      </c>
      <c r="AU415" s="253" t="s">
        <v>88</v>
      </c>
      <c r="AY415" s="16" t="s">
        <v>139</v>
      </c>
      <c r="BE415" s="254">
        <f>IF(N415="základní",J415,0)</f>
        <v>0</v>
      </c>
      <c r="BF415" s="254">
        <f>IF(N415="snížená",J415,0)</f>
        <v>0</v>
      </c>
      <c r="BG415" s="254">
        <f>IF(N415="zákl. přenesená",J415,0)</f>
        <v>0</v>
      </c>
      <c r="BH415" s="254">
        <f>IF(N415="sníž. přenesená",J415,0)</f>
        <v>0</v>
      </c>
      <c r="BI415" s="254">
        <f>IF(N415="nulová",J415,0)</f>
        <v>0</v>
      </c>
      <c r="BJ415" s="16" t="s">
        <v>88</v>
      </c>
      <c r="BK415" s="254">
        <f>ROUND(I415*H415,0)</f>
        <v>0</v>
      </c>
      <c r="BL415" s="16" t="s">
        <v>221</v>
      </c>
      <c r="BM415" s="253" t="s">
        <v>731</v>
      </c>
    </row>
    <row r="416" spans="1:51" s="13" customFormat="1" ht="12">
      <c r="A416" s="13"/>
      <c r="B416" s="255"/>
      <c r="C416" s="256"/>
      <c r="D416" s="257" t="s">
        <v>149</v>
      </c>
      <c r="E416" s="258" t="s">
        <v>1</v>
      </c>
      <c r="F416" s="259" t="s">
        <v>732</v>
      </c>
      <c r="G416" s="256"/>
      <c r="H416" s="260">
        <v>8.64</v>
      </c>
      <c r="I416" s="261"/>
      <c r="J416" s="256"/>
      <c r="K416" s="256"/>
      <c r="L416" s="262"/>
      <c r="M416" s="263"/>
      <c r="N416" s="264"/>
      <c r="O416" s="264"/>
      <c r="P416" s="264"/>
      <c r="Q416" s="264"/>
      <c r="R416" s="264"/>
      <c r="S416" s="264"/>
      <c r="T416" s="265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6" t="s">
        <v>149</v>
      </c>
      <c r="AU416" s="266" t="s">
        <v>88</v>
      </c>
      <c r="AV416" s="13" t="s">
        <v>88</v>
      </c>
      <c r="AW416" s="13" t="s">
        <v>33</v>
      </c>
      <c r="AX416" s="13" t="s">
        <v>78</v>
      </c>
      <c r="AY416" s="266" t="s">
        <v>139</v>
      </c>
    </row>
    <row r="417" spans="1:65" s="2" customFormat="1" ht="16.5" customHeight="1">
      <c r="A417" s="37"/>
      <c r="B417" s="38"/>
      <c r="C417" s="242" t="s">
        <v>733</v>
      </c>
      <c r="D417" s="242" t="s">
        <v>142</v>
      </c>
      <c r="E417" s="243" t="s">
        <v>734</v>
      </c>
      <c r="F417" s="244" t="s">
        <v>735</v>
      </c>
      <c r="G417" s="245" t="s">
        <v>160</v>
      </c>
      <c r="H417" s="246">
        <v>138.24</v>
      </c>
      <c r="I417" s="247"/>
      <c r="J417" s="248">
        <f>ROUND(I417*H417,0)</f>
        <v>0</v>
      </c>
      <c r="K417" s="244" t="s">
        <v>146</v>
      </c>
      <c r="L417" s="43"/>
      <c r="M417" s="249" t="s">
        <v>1</v>
      </c>
      <c r="N417" s="250" t="s">
        <v>44</v>
      </c>
      <c r="O417" s="90"/>
      <c r="P417" s="251">
        <f>O417*H417</f>
        <v>0</v>
      </c>
      <c r="Q417" s="251">
        <v>5E-05</v>
      </c>
      <c r="R417" s="251">
        <f>Q417*H417</f>
        <v>0.006912000000000001</v>
      </c>
      <c r="S417" s="251">
        <v>0</v>
      </c>
      <c r="T417" s="252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3" t="s">
        <v>221</v>
      </c>
      <c r="AT417" s="253" t="s">
        <v>142</v>
      </c>
      <c r="AU417" s="253" t="s">
        <v>88</v>
      </c>
      <c r="AY417" s="16" t="s">
        <v>139</v>
      </c>
      <c r="BE417" s="254">
        <f>IF(N417="základní",J417,0)</f>
        <v>0</v>
      </c>
      <c r="BF417" s="254">
        <f>IF(N417="snížená",J417,0)</f>
        <v>0</v>
      </c>
      <c r="BG417" s="254">
        <f>IF(N417="zákl. přenesená",J417,0)</f>
        <v>0</v>
      </c>
      <c r="BH417" s="254">
        <f>IF(N417="sníž. přenesená",J417,0)</f>
        <v>0</v>
      </c>
      <c r="BI417" s="254">
        <f>IF(N417="nulová",J417,0)</f>
        <v>0</v>
      </c>
      <c r="BJ417" s="16" t="s">
        <v>88</v>
      </c>
      <c r="BK417" s="254">
        <f>ROUND(I417*H417,0)</f>
        <v>0</v>
      </c>
      <c r="BL417" s="16" t="s">
        <v>221</v>
      </c>
      <c r="BM417" s="253" t="s">
        <v>736</v>
      </c>
    </row>
    <row r="418" spans="1:51" s="13" customFormat="1" ht="12">
      <c r="A418" s="13"/>
      <c r="B418" s="255"/>
      <c r="C418" s="256"/>
      <c r="D418" s="257" t="s">
        <v>149</v>
      </c>
      <c r="E418" s="258" t="s">
        <v>1</v>
      </c>
      <c r="F418" s="259" t="s">
        <v>737</v>
      </c>
      <c r="G418" s="256"/>
      <c r="H418" s="260">
        <v>138.24</v>
      </c>
      <c r="I418" s="261"/>
      <c r="J418" s="256"/>
      <c r="K418" s="256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149</v>
      </c>
      <c r="AU418" s="266" t="s">
        <v>88</v>
      </c>
      <c r="AV418" s="13" t="s">
        <v>88</v>
      </c>
      <c r="AW418" s="13" t="s">
        <v>33</v>
      </c>
      <c r="AX418" s="13" t="s">
        <v>78</v>
      </c>
      <c r="AY418" s="266" t="s">
        <v>139</v>
      </c>
    </row>
    <row r="419" spans="1:65" s="2" customFormat="1" ht="36" customHeight="1">
      <c r="A419" s="37"/>
      <c r="B419" s="38"/>
      <c r="C419" s="267" t="s">
        <v>738</v>
      </c>
      <c r="D419" s="267" t="s">
        <v>189</v>
      </c>
      <c r="E419" s="268" t="s">
        <v>739</v>
      </c>
      <c r="F419" s="269" t="s">
        <v>740</v>
      </c>
      <c r="G419" s="270" t="s">
        <v>741</v>
      </c>
      <c r="H419" s="271">
        <v>32</v>
      </c>
      <c r="I419" s="272"/>
      <c r="J419" s="273">
        <f>ROUND(I419*H419,0)</f>
        <v>0</v>
      </c>
      <c r="K419" s="269" t="s">
        <v>1</v>
      </c>
      <c r="L419" s="274"/>
      <c r="M419" s="275" t="s">
        <v>1</v>
      </c>
      <c r="N419" s="276" t="s">
        <v>44</v>
      </c>
      <c r="O419" s="90"/>
      <c r="P419" s="251">
        <f>O419*H419</f>
        <v>0</v>
      </c>
      <c r="Q419" s="251">
        <v>0.001</v>
      </c>
      <c r="R419" s="251">
        <f>Q419*H419</f>
        <v>0.032</v>
      </c>
      <c r="S419" s="251">
        <v>0</v>
      </c>
      <c r="T419" s="252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3" t="s">
        <v>310</v>
      </c>
      <c r="AT419" s="253" t="s">
        <v>189</v>
      </c>
      <c r="AU419" s="253" t="s">
        <v>88</v>
      </c>
      <c r="AY419" s="16" t="s">
        <v>139</v>
      </c>
      <c r="BE419" s="254">
        <f>IF(N419="základní",J419,0)</f>
        <v>0</v>
      </c>
      <c r="BF419" s="254">
        <f>IF(N419="snížená",J419,0)</f>
        <v>0</v>
      </c>
      <c r="BG419" s="254">
        <f>IF(N419="zákl. přenesená",J419,0)</f>
        <v>0</v>
      </c>
      <c r="BH419" s="254">
        <f>IF(N419="sníž. přenesená",J419,0)</f>
        <v>0</v>
      </c>
      <c r="BI419" s="254">
        <f>IF(N419="nulová",J419,0)</f>
        <v>0</v>
      </c>
      <c r="BJ419" s="16" t="s">
        <v>88</v>
      </c>
      <c r="BK419" s="254">
        <f>ROUND(I419*H419,0)</f>
        <v>0</v>
      </c>
      <c r="BL419" s="16" t="s">
        <v>221</v>
      </c>
      <c r="BM419" s="253" t="s">
        <v>742</v>
      </c>
    </row>
    <row r="420" spans="1:65" s="2" customFormat="1" ht="16.5" customHeight="1">
      <c r="A420" s="37"/>
      <c r="B420" s="38"/>
      <c r="C420" s="242" t="s">
        <v>743</v>
      </c>
      <c r="D420" s="242" t="s">
        <v>142</v>
      </c>
      <c r="E420" s="243" t="s">
        <v>744</v>
      </c>
      <c r="F420" s="244" t="s">
        <v>745</v>
      </c>
      <c r="G420" s="245" t="s">
        <v>160</v>
      </c>
      <c r="H420" s="246">
        <v>8.64</v>
      </c>
      <c r="I420" s="247"/>
      <c r="J420" s="248">
        <f>ROUND(I420*H420,0)</f>
        <v>0</v>
      </c>
      <c r="K420" s="244" t="s">
        <v>146</v>
      </c>
      <c r="L420" s="43"/>
      <c r="M420" s="249" t="s">
        <v>1</v>
      </c>
      <c r="N420" s="250" t="s">
        <v>44</v>
      </c>
      <c r="O420" s="90"/>
      <c r="P420" s="251">
        <f>O420*H420</f>
        <v>0</v>
      </c>
      <c r="Q420" s="251">
        <v>5E-05</v>
      </c>
      <c r="R420" s="251">
        <f>Q420*H420</f>
        <v>0.00043200000000000004</v>
      </c>
      <c r="S420" s="251">
        <v>0</v>
      </c>
      <c r="T420" s="252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53" t="s">
        <v>221</v>
      </c>
      <c r="AT420" s="253" t="s">
        <v>142</v>
      </c>
      <c r="AU420" s="253" t="s">
        <v>88</v>
      </c>
      <c r="AY420" s="16" t="s">
        <v>139</v>
      </c>
      <c r="BE420" s="254">
        <f>IF(N420="základní",J420,0)</f>
        <v>0</v>
      </c>
      <c r="BF420" s="254">
        <f>IF(N420="snížená",J420,0)</f>
        <v>0</v>
      </c>
      <c r="BG420" s="254">
        <f>IF(N420="zákl. přenesená",J420,0)</f>
        <v>0</v>
      </c>
      <c r="BH420" s="254">
        <f>IF(N420="sníž. přenesená",J420,0)</f>
        <v>0</v>
      </c>
      <c r="BI420" s="254">
        <f>IF(N420="nulová",J420,0)</f>
        <v>0</v>
      </c>
      <c r="BJ420" s="16" t="s">
        <v>88</v>
      </c>
      <c r="BK420" s="254">
        <f>ROUND(I420*H420,0)</f>
        <v>0</v>
      </c>
      <c r="BL420" s="16" t="s">
        <v>221</v>
      </c>
      <c r="BM420" s="253" t="s">
        <v>746</v>
      </c>
    </row>
    <row r="421" spans="1:51" s="13" customFormat="1" ht="12">
      <c r="A421" s="13"/>
      <c r="B421" s="255"/>
      <c r="C421" s="256"/>
      <c r="D421" s="257" t="s">
        <v>149</v>
      </c>
      <c r="E421" s="258" t="s">
        <v>1</v>
      </c>
      <c r="F421" s="259" t="s">
        <v>732</v>
      </c>
      <c r="G421" s="256"/>
      <c r="H421" s="260">
        <v>8.64</v>
      </c>
      <c r="I421" s="261"/>
      <c r="J421" s="256"/>
      <c r="K421" s="256"/>
      <c r="L421" s="262"/>
      <c r="M421" s="263"/>
      <c r="N421" s="264"/>
      <c r="O421" s="264"/>
      <c r="P421" s="264"/>
      <c r="Q421" s="264"/>
      <c r="R421" s="264"/>
      <c r="S421" s="264"/>
      <c r="T421" s="265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6" t="s">
        <v>149</v>
      </c>
      <c r="AU421" s="266" t="s">
        <v>88</v>
      </c>
      <c r="AV421" s="13" t="s">
        <v>88</v>
      </c>
      <c r="AW421" s="13" t="s">
        <v>33</v>
      </c>
      <c r="AX421" s="13" t="s">
        <v>78</v>
      </c>
      <c r="AY421" s="266" t="s">
        <v>139</v>
      </c>
    </row>
    <row r="422" spans="1:65" s="2" customFormat="1" ht="24" customHeight="1">
      <c r="A422" s="37"/>
      <c r="B422" s="38"/>
      <c r="C422" s="267" t="s">
        <v>747</v>
      </c>
      <c r="D422" s="267" t="s">
        <v>189</v>
      </c>
      <c r="E422" s="268" t="s">
        <v>748</v>
      </c>
      <c r="F422" s="269" t="s">
        <v>749</v>
      </c>
      <c r="G422" s="270" t="s">
        <v>750</v>
      </c>
      <c r="H422" s="271">
        <v>60</v>
      </c>
      <c r="I422" s="272"/>
      <c r="J422" s="273">
        <f>ROUND(I422*H422,0)</f>
        <v>0</v>
      </c>
      <c r="K422" s="269" t="s">
        <v>1</v>
      </c>
      <c r="L422" s="274"/>
      <c r="M422" s="275" t="s">
        <v>1</v>
      </c>
      <c r="N422" s="276" t="s">
        <v>44</v>
      </c>
      <c r="O422" s="90"/>
      <c r="P422" s="251">
        <f>O422*H422</f>
        <v>0</v>
      </c>
      <c r="Q422" s="251">
        <v>0.001</v>
      </c>
      <c r="R422" s="251">
        <f>Q422*H422</f>
        <v>0.06</v>
      </c>
      <c r="S422" s="251">
        <v>0</v>
      </c>
      <c r="T422" s="252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3" t="s">
        <v>310</v>
      </c>
      <c r="AT422" s="253" t="s">
        <v>189</v>
      </c>
      <c r="AU422" s="253" t="s">
        <v>88</v>
      </c>
      <c r="AY422" s="16" t="s">
        <v>139</v>
      </c>
      <c r="BE422" s="254">
        <f>IF(N422="základní",J422,0)</f>
        <v>0</v>
      </c>
      <c r="BF422" s="254">
        <f>IF(N422="snížená",J422,0)</f>
        <v>0</v>
      </c>
      <c r="BG422" s="254">
        <f>IF(N422="zákl. přenesená",J422,0)</f>
        <v>0</v>
      </c>
      <c r="BH422" s="254">
        <f>IF(N422="sníž. přenesená",J422,0)</f>
        <v>0</v>
      </c>
      <c r="BI422" s="254">
        <f>IF(N422="nulová",J422,0)</f>
        <v>0</v>
      </c>
      <c r="BJ422" s="16" t="s">
        <v>88</v>
      </c>
      <c r="BK422" s="254">
        <f>ROUND(I422*H422,0)</f>
        <v>0</v>
      </c>
      <c r="BL422" s="16" t="s">
        <v>221</v>
      </c>
      <c r="BM422" s="253" t="s">
        <v>751</v>
      </c>
    </row>
    <row r="423" spans="1:51" s="13" customFormat="1" ht="12">
      <c r="A423" s="13"/>
      <c r="B423" s="255"/>
      <c r="C423" s="256"/>
      <c r="D423" s="257" t="s">
        <v>149</v>
      </c>
      <c r="E423" s="258" t="s">
        <v>1</v>
      </c>
      <c r="F423" s="259" t="s">
        <v>752</v>
      </c>
      <c r="G423" s="256"/>
      <c r="H423" s="260">
        <v>60</v>
      </c>
      <c r="I423" s="261"/>
      <c r="J423" s="256"/>
      <c r="K423" s="256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149</v>
      </c>
      <c r="AU423" s="266" t="s">
        <v>88</v>
      </c>
      <c r="AV423" s="13" t="s">
        <v>88</v>
      </c>
      <c r="AW423" s="13" t="s">
        <v>33</v>
      </c>
      <c r="AX423" s="13" t="s">
        <v>78</v>
      </c>
      <c r="AY423" s="266" t="s">
        <v>139</v>
      </c>
    </row>
    <row r="424" spans="1:65" s="2" customFormat="1" ht="24" customHeight="1">
      <c r="A424" s="37"/>
      <c r="B424" s="38"/>
      <c r="C424" s="242" t="s">
        <v>753</v>
      </c>
      <c r="D424" s="242" t="s">
        <v>142</v>
      </c>
      <c r="E424" s="243" t="s">
        <v>754</v>
      </c>
      <c r="F424" s="244" t="s">
        <v>755</v>
      </c>
      <c r="G424" s="245" t="s">
        <v>153</v>
      </c>
      <c r="H424" s="246">
        <v>153.6</v>
      </c>
      <c r="I424" s="247"/>
      <c r="J424" s="248">
        <f>ROUND(I424*H424,0)</f>
        <v>0</v>
      </c>
      <c r="K424" s="244" t="s">
        <v>146</v>
      </c>
      <c r="L424" s="43"/>
      <c r="M424" s="249" t="s">
        <v>1</v>
      </c>
      <c r="N424" s="250" t="s">
        <v>44</v>
      </c>
      <c r="O424" s="90"/>
      <c r="P424" s="251">
        <f>O424*H424</f>
        <v>0</v>
      </c>
      <c r="Q424" s="251">
        <v>6E-05</v>
      </c>
      <c r="R424" s="251">
        <f>Q424*H424</f>
        <v>0.009216</v>
      </c>
      <c r="S424" s="251">
        <v>0</v>
      </c>
      <c r="T424" s="252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3" t="s">
        <v>221</v>
      </c>
      <c r="AT424" s="253" t="s">
        <v>142</v>
      </c>
      <c r="AU424" s="253" t="s">
        <v>88</v>
      </c>
      <c r="AY424" s="16" t="s">
        <v>139</v>
      </c>
      <c r="BE424" s="254">
        <f>IF(N424="základní",J424,0)</f>
        <v>0</v>
      </c>
      <c r="BF424" s="254">
        <f>IF(N424="snížená",J424,0)</f>
        <v>0</v>
      </c>
      <c r="BG424" s="254">
        <f>IF(N424="zákl. přenesená",J424,0)</f>
        <v>0</v>
      </c>
      <c r="BH424" s="254">
        <f>IF(N424="sníž. přenesená",J424,0)</f>
        <v>0</v>
      </c>
      <c r="BI424" s="254">
        <f>IF(N424="nulová",J424,0)</f>
        <v>0</v>
      </c>
      <c r="BJ424" s="16" t="s">
        <v>88</v>
      </c>
      <c r="BK424" s="254">
        <f>ROUND(I424*H424,0)</f>
        <v>0</v>
      </c>
      <c r="BL424" s="16" t="s">
        <v>221</v>
      </c>
      <c r="BM424" s="253" t="s">
        <v>756</v>
      </c>
    </row>
    <row r="425" spans="1:51" s="13" customFormat="1" ht="12">
      <c r="A425" s="13"/>
      <c r="B425" s="255"/>
      <c r="C425" s="256"/>
      <c r="D425" s="257" t="s">
        <v>149</v>
      </c>
      <c r="E425" s="258" t="s">
        <v>1</v>
      </c>
      <c r="F425" s="259" t="s">
        <v>757</v>
      </c>
      <c r="G425" s="256"/>
      <c r="H425" s="260">
        <v>153.6</v>
      </c>
      <c r="I425" s="261"/>
      <c r="J425" s="256"/>
      <c r="K425" s="256"/>
      <c r="L425" s="262"/>
      <c r="M425" s="263"/>
      <c r="N425" s="264"/>
      <c r="O425" s="264"/>
      <c r="P425" s="264"/>
      <c r="Q425" s="264"/>
      <c r="R425" s="264"/>
      <c r="S425" s="264"/>
      <c r="T425" s="26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6" t="s">
        <v>149</v>
      </c>
      <c r="AU425" s="266" t="s">
        <v>88</v>
      </c>
      <c r="AV425" s="13" t="s">
        <v>88</v>
      </c>
      <c r="AW425" s="13" t="s">
        <v>33</v>
      </c>
      <c r="AX425" s="13" t="s">
        <v>78</v>
      </c>
      <c r="AY425" s="266" t="s">
        <v>139</v>
      </c>
    </row>
    <row r="426" spans="1:65" s="2" customFormat="1" ht="24" customHeight="1">
      <c r="A426" s="37"/>
      <c r="B426" s="38"/>
      <c r="C426" s="267" t="s">
        <v>758</v>
      </c>
      <c r="D426" s="267" t="s">
        <v>189</v>
      </c>
      <c r="E426" s="268" t="s">
        <v>759</v>
      </c>
      <c r="F426" s="269" t="s">
        <v>760</v>
      </c>
      <c r="G426" s="270" t="s">
        <v>750</v>
      </c>
      <c r="H426" s="271">
        <v>4257.539</v>
      </c>
      <c r="I426" s="272"/>
      <c r="J426" s="273">
        <f>ROUND(I426*H426,0)</f>
        <v>0</v>
      </c>
      <c r="K426" s="269" t="s">
        <v>1</v>
      </c>
      <c r="L426" s="274"/>
      <c r="M426" s="275" t="s">
        <v>1</v>
      </c>
      <c r="N426" s="276" t="s">
        <v>44</v>
      </c>
      <c r="O426" s="90"/>
      <c r="P426" s="251">
        <f>O426*H426</f>
        <v>0</v>
      </c>
      <c r="Q426" s="251">
        <v>0.001</v>
      </c>
      <c r="R426" s="251">
        <f>Q426*H426</f>
        <v>4.2575389999999995</v>
      </c>
      <c r="S426" s="251">
        <v>0</v>
      </c>
      <c r="T426" s="252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3" t="s">
        <v>310</v>
      </c>
      <c r="AT426" s="253" t="s">
        <v>189</v>
      </c>
      <c r="AU426" s="253" t="s">
        <v>88</v>
      </c>
      <c r="AY426" s="16" t="s">
        <v>139</v>
      </c>
      <c r="BE426" s="254">
        <f>IF(N426="základní",J426,0)</f>
        <v>0</v>
      </c>
      <c r="BF426" s="254">
        <f>IF(N426="snížená",J426,0)</f>
        <v>0</v>
      </c>
      <c r="BG426" s="254">
        <f>IF(N426="zákl. přenesená",J426,0)</f>
        <v>0</v>
      </c>
      <c r="BH426" s="254">
        <f>IF(N426="sníž. přenesená",J426,0)</f>
        <v>0</v>
      </c>
      <c r="BI426" s="254">
        <f>IF(N426="nulová",J426,0)</f>
        <v>0</v>
      </c>
      <c r="BJ426" s="16" t="s">
        <v>88</v>
      </c>
      <c r="BK426" s="254">
        <f>ROUND(I426*H426,0)</f>
        <v>0</v>
      </c>
      <c r="BL426" s="16" t="s">
        <v>221</v>
      </c>
      <c r="BM426" s="253" t="s">
        <v>761</v>
      </c>
    </row>
    <row r="427" spans="1:51" s="13" customFormat="1" ht="12">
      <c r="A427" s="13"/>
      <c r="B427" s="255"/>
      <c r="C427" s="256"/>
      <c r="D427" s="257" t="s">
        <v>149</v>
      </c>
      <c r="E427" s="258" t="s">
        <v>1</v>
      </c>
      <c r="F427" s="259" t="s">
        <v>762</v>
      </c>
      <c r="G427" s="256"/>
      <c r="H427" s="260">
        <v>884.736</v>
      </c>
      <c r="I427" s="261"/>
      <c r="J427" s="256"/>
      <c r="K427" s="256"/>
      <c r="L427" s="262"/>
      <c r="M427" s="263"/>
      <c r="N427" s="264"/>
      <c r="O427" s="264"/>
      <c r="P427" s="264"/>
      <c r="Q427" s="264"/>
      <c r="R427" s="264"/>
      <c r="S427" s="264"/>
      <c r="T427" s="26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6" t="s">
        <v>149</v>
      </c>
      <c r="AU427" s="266" t="s">
        <v>88</v>
      </c>
      <c r="AV427" s="13" t="s">
        <v>88</v>
      </c>
      <c r="AW427" s="13" t="s">
        <v>33</v>
      </c>
      <c r="AX427" s="13" t="s">
        <v>78</v>
      </c>
      <c r="AY427" s="266" t="s">
        <v>139</v>
      </c>
    </row>
    <row r="428" spans="1:51" s="13" customFormat="1" ht="12">
      <c r="A428" s="13"/>
      <c r="B428" s="255"/>
      <c r="C428" s="256"/>
      <c r="D428" s="257" t="s">
        <v>149</v>
      </c>
      <c r="E428" s="258" t="s">
        <v>1</v>
      </c>
      <c r="F428" s="259" t="s">
        <v>763</v>
      </c>
      <c r="G428" s="256"/>
      <c r="H428" s="260">
        <v>2303.77</v>
      </c>
      <c r="I428" s="261"/>
      <c r="J428" s="256"/>
      <c r="K428" s="256"/>
      <c r="L428" s="262"/>
      <c r="M428" s="263"/>
      <c r="N428" s="264"/>
      <c r="O428" s="264"/>
      <c r="P428" s="264"/>
      <c r="Q428" s="264"/>
      <c r="R428" s="264"/>
      <c r="S428" s="264"/>
      <c r="T428" s="265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6" t="s">
        <v>149</v>
      </c>
      <c r="AU428" s="266" t="s">
        <v>88</v>
      </c>
      <c r="AV428" s="13" t="s">
        <v>88</v>
      </c>
      <c r="AW428" s="13" t="s">
        <v>33</v>
      </c>
      <c r="AX428" s="13" t="s">
        <v>78</v>
      </c>
      <c r="AY428" s="266" t="s">
        <v>139</v>
      </c>
    </row>
    <row r="429" spans="1:51" s="13" customFormat="1" ht="12">
      <c r="A429" s="13"/>
      <c r="B429" s="255"/>
      <c r="C429" s="256"/>
      <c r="D429" s="257" t="s">
        <v>149</v>
      </c>
      <c r="E429" s="258" t="s">
        <v>1</v>
      </c>
      <c r="F429" s="259" t="s">
        <v>764</v>
      </c>
      <c r="G429" s="256"/>
      <c r="H429" s="260">
        <v>681.984</v>
      </c>
      <c r="I429" s="261"/>
      <c r="J429" s="256"/>
      <c r="K429" s="256"/>
      <c r="L429" s="262"/>
      <c r="M429" s="263"/>
      <c r="N429" s="264"/>
      <c r="O429" s="264"/>
      <c r="P429" s="264"/>
      <c r="Q429" s="264"/>
      <c r="R429" s="264"/>
      <c r="S429" s="264"/>
      <c r="T429" s="26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6" t="s">
        <v>149</v>
      </c>
      <c r="AU429" s="266" t="s">
        <v>88</v>
      </c>
      <c r="AV429" s="13" t="s">
        <v>88</v>
      </c>
      <c r="AW429" s="13" t="s">
        <v>33</v>
      </c>
      <c r="AX429" s="13" t="s">
        <v>78</v>
      </c>
      <c r="AY429" s="266" t="s">
        <v>139</v>
      </c>
    </row>
    <row r="430" spans="1:51" s="13" customFormat="1" ht="12">
      <c r="A430" s="13"/>
      <c r="B430" s="255"/>
      <c r="C430" s="256"/>
      <c r="D430" s="257" t="s">
        <v>149</v>
      </c>
      <c r="E430" s="258" t="s">
        <v>1</v>
      </c>
      <c r="F430" s="259" t="s">
        <v>765</v>
      </c>
      <c r="G430" s="256"/>
      <c r="H430" s="260">
        <v>387.049</v>
      </c>
      <c r="I430" s="261"/>
      <c r="J430" s="256"/>
      <c r="K430" s="256"/>
      <c r="L430" s="262"/>
      <c r="M430" s="263"/>
      <c r="N430" s="264"/>
      <c r="O430" s="264"/>
      <c r="P430" s="264"/>
      <c r="Q430" s="264"/>
      <c r="R430" s="264"/>
      <c r="S430" s="264"/>
      <c r="T430" s="26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6" t="s">
        <v>149</v>
      </c>
      <c r="AU430" s="266" t="s">
        <v>88</v>
      </c>
      <c r="AV430" s="13" t="s">
        <v>88</v>
      </c>
      <c r="AW430" s="13" t="s">
        <v>33</v>
      </c>
      <c r="AX430" s="13" t="s">
        <v>78</v>
      </c>
      <c r="AY430" s="266" t="s">
        <v>139</v>
      </c>
    </row>
    <row r="431" spans="1:65" s="2" customFormat="1" ht="24" customHeight="1">
      <c r="A431" s="37"/>
      <c r="B431" s="38"/>
      <c r="C431" s="267" t="s">
        <v>766</v>
      </c>
      <c r="D431" s="267" t="s">
        <v>189</v>
      </c>
      <c r="E431" s="268" t="s">
        <v>767</v>
      </c>
      <c r="F431" s="269" t="s">
        <v>768</v>
      </c>
      <c r="G431" s="270" t="s">
        <v>750</v>
      </c>
      <c r="H431" s="271">
        <v>665.254</v>
      </c>
      <c r="I431" s="272"/>
      <c r="J431" s="273">
        <f>ROUND(I431*H431,0)</f>
        <v>0</v>
      </c>
      <c r="K431" s="269" t="s">
        <v>1</v>
      </c>
      <c r="L431" s="274"/>
      <c r="M431" s="275" t="s">
        <v>1</v>
      </c>
      <c r="N431" s="276" t="s">
        <v>44</v>
      </c>
      <c r="O431" s="90"/>
      <c r="P431" s="251">
        <f>O431*H431</f>
        <v>0</v>
      </c>
      <c r="Q431" s="251">
        <v>0.001</v>
      </c>
      <c r="R431" s="251">
        <f>Q431*H431</f>
        <v>0.665254</v>
      </c>
      <c r="S431" s="251">
        <v>0</v>
      </c>
      <c r="T431" s="252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53" t="s">
        <v>310</v>
      </c>
      <c r="AT431" s="253" t="s">
        <v>189</v>
      </c>
      <c r="AU431" s="253" t="s">
        <v>88</v>
      </c>
      <c r="AY431" s="16" t="s">
        <v>139</v>
      </c>
      <c r="BE431" s="254">
        <f>IF(N431="základní",J431,0)</f>
        <v>0</v>
      </c>
      <c r="BF431" s="254">
        <f>IF(N431="snížená",J431,0)</f>
        <v>0</v>
      </c>
      <c r="BG431" s="254">
        <f>IF(N431="zákl. přenesená",J431,0)</f>
        <v>0</v>
      </c>
      <c r="BH431" s="254">
        <f>IF(N431="sníž. přenesená",J431,0)</f>
        <v>0</v>
      </c>
      <c r="BI431" s="254">
        <f>IF(N431="nulová",J431,0)</f>
        <v>0</v>
      </c>
      <c r="BJ431" s="16" t="s">
        <v>88</v>
      </c>
      <c r="BK431" s="254">
        <f>ROUND(I431*H431,0)</f>
        <v>0</v>
      </c>
      <c r="BL431" s="16" t="s">
        <v>221</v>
      </c>
      <c r="BM431" s="253" t="s">
        <v>769</v>
      </c>
    </row>
    <row r="432" spans="1:51" s="13" customFormat="1" ht="12">
      <c r="A432" s="13"/>
      <c r="B432" s="255"/>
      <c r="C432" s="256"/>
      <c r="D432" s="257" t="s">
        <v>149</v>
      </c>
      <c r="E432" s="258" t="s">
        <v>1</v>
      </c>
      <c r="F432" s="259" t="s">
        <v>770</v>
      </c>
      <c r="G432" s="256"/>
      <c r="H432" s="260">
        <v>428.8</v>
      </c>
      <c r="I432" s="261"/>
      <c r="J432" s="256"/>
      <c r="K432" s="256"/>
      <c r="L432" s="262"/>
      <c r="M432" s="263"/>
      <c r="N432" s="264"/>
      <c r="O432" s="264"/>
      <c r="P432" s="264"/>
      <c r="Q432" s="264"/>
      <c r="R432" s="264"/>
      <c r="S432" s="264"/>
      <c r="T432" s="26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6" t="s">
        <v>149</v>
      </c>
      <c r="AU432" s="266" t="s">
        <v>88</v>
      </c>
      <c r="AV432" s="13" t="s">
        <v>88</v>
      </c>
      <c r="AW432" s="13" t="s">
        <v>33</v>
      </c>
      <c r="AX432" s="13" t="s">
        <v>78</v>
      </c>
      <c r="AY432" s="266" t="s">
        <v>139</v>
      </c>
    </row>
    <row r="433" spans="1:51" s="13" customFormat="1" ht="12">
      <c r="A433" s="13"/>
      <c r="B433" s="255"/>
      <c r="C433" s="256"/>
      <c r="D433" s="257" t="s">
        <v>149</v>
      </c>
      <c r="E433" s="258" t="s">
        <v>1</v>
      </c>
      <c r="F433" s="259" t="s">
        <v>771</v>
      </c>
      <c r="G433" s="256"/>
      <c r="H433" s="260">
        <v>236.454</v>
      </c>
      <c r="I433" s="261"/>
      <c r="J433" s="256"/>
      <c r="K433" s="256"/>
      <c r="L433" s="262"/>
      <c r="M433" s="263"/>
      <c r="N433" s="264"/>
      <c r="O433" s="264"/>
      <c r="P433" s="264"/>
      <c r="Q433" s="264"/>
      <c r="R433" s="264"/>
      <c r="S433" s="264"/>
      <c r="T433" s="265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6" t="s">
        <v>149</v>
      </c>
      <c r="AU433" s="266" t="s">
        <v>88</v>
      </c>
      <c r="AV433" s="13" t="s">
        <v>88</v>
      </c>
      <c r="AW433" s="13" t="s">
        <v>33</v>
      </c>
      <c r="AX433" s="13" t="s">
        <v>78</v>
      </c>
      <c r="AY433" s="266" t="s">
        <v>139</v>
      </c>
    </row>
    <row r="434" spans="1:65" s="2" customFormat="1" ht="24" customHeight="1">
      <c r="A434" s="37"/>
      <c r="B434" s="38"/>
      <c r="C434" s="242" t="s">
        <v>772</v>
      </c>
      <c r="D434" s="242" t="s">
        <v>142</v>
      </c>
      <c r="E434" s="243" t="s">
        <v>773</v>
      </c>
      <c r="F434" s="244" t="s">
        <v>774</v>
      </c>
      <c r="G434" s="245" t="s">
        <v>153</v>
      </c>
      <c r="H434" s="246">
        <v>153.6</v>
      </c>
      <c r="I434" s="247"/>
      <c r="J434" s="248">
        <f>ROUND(I434*H434,0)</f>
        <v>0</v>
      </c>
      <c r="K434" s="244" t="s">
        <v>146</v>
      </c>
      <c r="L434" s="43"/>
      <c r="M434" s="249" t="s">
        <v>1</v>
      </c>
      <c r="N434" s="250" t="s">
        <v>44</v>
      </c>
      <c r="O434" s="90"/>
      <c r="P434" s="251">
        <f>O434*H434</f>
        <v>0</v>
      </c>
      <c r="Q434" s="251">
        <v>0</v>
      </c>
      <c r="R434" s="251">
        <f>Q434*H434</f>
        <v>0</v>
      </c>
      <c r="S434" s="251">
        <v>0.025</v>
      </c>
      <c r="T434" s="252">
        <f>S434*H434</f>
        <v>3.84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53" t="s">
        <v>221</v>
      </c>
      <c r="AT434" s="253" t="s">
        <v>142</v>
      </c>
      <c r="AU434" s="253" t="s">
        <v>88</v>
      </c>
      <c r="AY434" s="16" t="s">
        <v>139</v>
      </c>
      <c r="BE434" s="254">
        <f>IF(N434="základní",J434,0)</f>
        <v>0</v>
      </c>
      <c r="BF434" s="254">
        <f>IF(N434="snížená",J434,0)</f>
        <v>0</v>
      </c>
      <c r="BG434" s="254">
        <f>IF(N434="zákl. přenesená",J434,0)</f>
        <v>0</v>
      </c>
      <c r="BH434" s="254">
        <f>IF(N434="sníž. přenesená",J434,0)</f>
        <v>0</v>
      </c>
      <c r="BI434" s="254">
        <f>IF(N434="nulová",J434,0)</f>
        <v>0</v>
      </c>
      <c r="BJ434" s="16" t="s">
        <v>88</v>
      </c>
      <c r="BK434" s="254">
        <f>ROUND(I434*H434,0)</f>
        <v>0</v>
      </c>
      <c r="BL434" s="16" t="s">
        <v>221</v>
      </c>
      <c r="BM434" s="253" t="s">
        <v>775</v>
      </c>
    </row>
    <row r="435" spans="1:51" s="13" customFormat="1" ht="12">
      <c r="A435" s="13"/>
      <c r="B435" s="255"/>
      <c r="C435" s="256"/>
      <c r="D435" s="257" t="s">
        <v>149</v>
      </c>
      <c r="E435" s="258" t="s">
        <v>1</v>
      </c>
      <c r="F435" s="259" t="s">
        <v>776</v>
      </c>
      <c r="G435" s="256"/>
      <c r="H435" s="260">
        <v>153.6</v>
      </c>
      <c r="I435" s="261"/>
      <c r="J435" s="256"/>
      <c r="K435" s="256"/>
      <c r="L435" s="262"/>
      <c r="M435" s="263"/>
      <c r="N435" s="264"/>
      <c r="O435" s="264"/>
      <c r="P435" s="264"/>
      <c r="Q435" s="264"/>
      <c r="R435" s="264"/>
      <c r="S435" s="264"/>
      <c r="T435" s="26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6" t="s">
        <v>149</v>
      </c>
      <c r="AU435" s="266" t="s">
        <v>88</v>
      </c>
      <c r="AV435" s="13" t="s">
        <v>88</v>
      </c>
      <c r="AW435" s="13" t="s">
        <v>33</v>
      </c>
      <c r="AX435" s="13" t="s">
        <v>78</v>
      </c>
      <c r="AY435" s="266" t="s">
        <v>139</v>
      </c>
    </row>
    <row r="436" spans="1:65" s="2" customFormat="1" ht="24" customHeight="1">
      <c r="A436" s="37"/>
      <c r="B436" s="38"/>
      <c r="C436" s="242" t="s">
        <v>777</v>
      </c>
      <c r="D436" s="242" t="s">
        <v>142</v>
      </c>
      <c r="E436" s="243" t="s">
        <v>778</v>
      </c>
      <c r="F436" s="244" t="s">
        <v>779</v>
      </c>
      <c r="G436" s="245" t="s">
        <v>663</v>
      </c>
      <c r="H436" s="246">
        <v>32</v>
      </c>
      <c r="I436" s="247"/>
      <c r="J436" s="248">
        <f>ROUND(I436*H436,0)</f>
        <v>0</v>
      </c>
      <c r="K436" s="244" t="s">
        <v>1</v>
      </c>
      <c r="L436" s="43"/>
      <c r="M436" s="249" t="s">
        <v>1</v>
      </c>
      <c r="N436" s="250" t="s">
        <v>44</v>
      </c>
      <c r="O436" s="90"/>
      <c r="P436" s="251">
        <f>O436*H436</f>
        <v>0</v>
      </c>
      <c r="Q436" s="251">
        <v>0.005</v>
      </c>
      <c r="R436" s="251">
        <f>Q436*H436</f>
        <v>0.16</v>
      </c>
      <c r="S436" s="251">
        <v>0</v>
      </c>
      <c r="T436" s="252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3" t="s">
        <v>221</v>
      </c>
      <c r="AT436" s="253" t="s">
        <v>142</v>
      </c>
      <c r="AU436" s="253" t="s">
        <v>88</v>
      </c>
      <c r="AY436" s="16" t="s">
        <v>139</v>
      </c>
      <c r="BE436" s="254">
        <f>IF(N436="základní",J436,0)</f>
        <v>0</v>
      </c>
      <c r="BF436" s="254">
        <f>IF(N436="snížená",J436,0)</f>
        <v>0</v>
      </c>
      <c r="BG436" s="254">
        <f>IF(N436="zákl. přenesená",J436,0)</f>
        <v>0</v>
      </c>
      <c r="BH436" s="254">
        <f>IF(N436="sníž. přenesená",J436,0)</f>
        <v>0</v>
      </c>
      <c r="BI436" s="254">
        <f>IF(N436="nulová",J436,0)</f>
        <v>0</v>
      </c>
      <c r="BJ436" s="16" t="s">
        <v>88</v>
      </c>
      <c r="BK436" s="254">
        <f>ROUND(I436*H436,0)</f>
        <v>0</v>
      </c>
      <c r="BL436" s="16" t="s">
        <v>221</v>
      </c>
      <c r="BM436" s="253" t="s">
        <v>780</v>
      </c>
    </row>
    <row r="437" spans="1:65" s="2" customFormat="1" ht="24" customHeight="1">
      <c r="A437" s="37"/>
      <c r="B437" s="38"/>
      <c r="C437" s="242" t="s">
        <v>781</v>
      </c>
      <c r="D437" s="242" t="s">
        <v>142</v>
      </c>
      <c r="E437" s="243" t="s">
        <v>782</v>
      </c>
      <c r="F437" s="244" t="s">
        <v>783</v>
      </c>
      <c r="G437" s="245" t="s">
        <v>741</v>
      </c>
      <c r="H437" s="246">
        <v>1</v>
      </c>
      <c r="I437" s="247"/>
      <c r="J437" s="248">
        <f>ROUND(I437*H437,0)</f>
        <v>0</v>
      </c>
      <c r="K437" s="244" t="s">
        <v>1</v>
      </c>
      <c r="L437" s="43"/>
      <c r="M437" s="249" t="s">
        <v>1</v>
      </c>
      <c r="N437" s="250" t="s">
        <v>44</v>
      </c>
      <c r="O437" s="90"/>
      <c r="P437" s="251">
        <f>O437*H437</f>
        <v>0</v>
      </c>
      <c r="Q437" s="251">
        <v>0.005</v>
      </c>
      <c r="R437" s="251">
        <f>Q437*H437</f>
        <v>0.005</v>
      </c>
      <c r="S437" s="251">
        <v>0</v>
      </c>
      <c r="T437" s="252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53" t="s">
        <v>221</v>
      </c>
      <c r="AT437" s="253" t="s">
        <v>142</v>
      </c>
      <c r="AU437" s="253" t="s">
        <v>88</v>
      </c>
      <c r="AY437" s="16" t="s">
        <v>139</v>
      </c>
      <c r="BE437" s="254">
        <f>IF(N437="základní",J437,0)</f>
        <v>0</v>
      </c>
      <c r="BF437" s="254">
        <f>IF(N437="snížená",J437,0)</f>
        <v>0</v>
      </c>
      <c r="BG437" s="254">
        <f>IF(N437="zákl. přenesená",J437,0)</f>
        <v>0</v>
      </c>
      <c r="BH437" s="254">
        <f>IF(N437="sníž. přenesená",J437,0)</f>
        <v>0</v>
      </c>
      <c r="BI437" s="254">
        <f>IF(N437="nulová",J437,0)</f>
        <v>0</v>
      </c>
      <c r="BJ437" s="16" t="s">
        <v>88</v>
      </c>
      <c r="BK437" s="254">
        <f>ROUND(I437*H437,0)</f>
        <v>0</v>
      </c>
      <c r="BL437" s="16" t="s">
        <v>221</v>
      </c>
      <c r="BM437" s="253" t="s">
        <v>784</v>
      </c>
    </row>
    <row r="438" spans="1:65" s="2" customFormat="1" ht="24" customHeight="1">
      <c r="A438" s="37"/>
      <c r="B438" s="38"/>
      <c r="C438" s="242" t="s">
        <v>785</v>
      </c>
      <c r="D438" s="242" t="s">
        <v>142</v>
      </c>
      <c r="E438" s="243" t="s">
        <v>786</v>
      </c>
      <c r="F438" s="244" t="s">
        <v>787</v>
      </c>
      <c r="G438" s="245" t="s">
        <v>741</v>
      </c>
      <c r="H438" s="246">
        <v>2</v>
      </c>
      <c r="I438" s="247"/>
      <c r="J438" s="248">
        <f>ROUND(I438*H438,0)</f>
        <v>0</v>
      </c>
      <c r="K438" s="244" t="s">
        <v>1</v>
      </c>
      <c r="L438" s="43"/>
      <c r="M438" s="249" t="s">
        <v>1</v>
      </c>
      <c r="N438" s="250" t="s">
        <v>44</v>
      </c>
      <c r="O438" s="90"/>
      <c r="P438" s="251">
        <f>O438*H438</f>
        <v>0</v>
      </c>
      <c r="Q438" s="251">
        <v>0.005</v>
      </c>
      <c r="R438" s="251">
        <f>Q438*H438</f>
        <v>0.01</v>
      </c>
      <c r="S438" s="251">
        <v>0</v>
      </c>
      <c r="T438" s="252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53" t="s">
        <v>221</v>
      </c>
      <c r="AT438" s="253" t="s">
        <v>142</v>
      </c>
      <c r="AU438" s="253" t="s">
        <v>88</v>
      </c>
      <c r="AY438" s="16" t="s">
        <v>139</v>
      </c>
      <c r="BE438" s="254">
        <f>IF(N438="základní",J438,0)</f>
        <v>0</v>
      </c>
      <c r="BF438" s="254">
        <f>IF(N438="snížená",J438,0)</f>
        <v>0</v>
      </c>
      <c r="BG438" s="254">
        <f>IF(N438="zákl. přenesená",J438,0)</f>
        <v>0</v>
      </c>
      <c r="BH438" s="254">
        <f>IF(N438="sníž. přenesená",J438,0)</f>
        <v>0</v>
      </c>
      <c r="BI438" s="254">
        <f>IF(N438="nulová",J438,0)</f>
        <v>0</v>
      </c>
      <c r="BJ438" s="16" t="s">
        <v>88</v>
      </c>
      <c r="BK438" s="254">
        <f>ROUND(I438*H438,0)</f>
        <v>0</v>
      </c>
      <c r="BL438" s="16" t="s">
        <v>221</v>
      </c>
      <c r="BM438" s="253" t="s">
        <v>788</v>
      </c>
    </row>
    <row r="439" spans="1:65" s="2" customFormat="1" ht="24" customHeight="1">
      <c r="A439" s="37"/>
      <c r="B439" s="38"/>
      <c r="C439" s="242" t="s">
        <v>789</v>
      </c>
      <c r="D439" s="242" t="s">
        <v>142</v>
      </c>
      <c r="E439" s="243" t="s">
        <v>790</v>
      </c>
      <c r="F439" s="244" t="s">
        <v>791</v>
      </c>
      <c r="G439" s="245" t="s">
        <v>583</v>
      </c>
      <c r="H439" s="246">
        <v>5.206</v>
      </c>
      <c r="I439" s="247"/>
      <c r="J439" s="248">
        <f>ROUND(I439*H439,0)</f>
        <v>0</v>
      </c>
      <c r="K439" s="244" t="s">
        <v>146</v>
      </c>
      <c r="L439" s="43"/>
      <c r="M439" s="249" t="s">
        <v>1</v>
      </c>
      <c r="N439" s="250" t="s">
        <v>44</v>
      </c>
      <c r="O439" s="90"/>
      <c r="P439" s="251">
        <f>O439*H439</f>
        <v>0</v>
      </c>
      <c r="Q439" s="251">
        <v>0</v>
      </c>
      <c r="R439" s="251">
        <f>Q439*H439</f>
        <v>0</v>
      </c>
      <c r="S439" s="251">
        <v>0</v>
      </c>
      <c r="T439" s="25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53" t="s">
        <v>221</v>
      </c>
      <c r="AT439" s="253" t="s">
        <v>142</v>
      </c>
      <c r="AU439" s="253" t="s">
        <v>88</v>
      </c>
      <c r="AY439" s="16" t="s">
        <v>139</v>
      </c>
      <c r="BE439" s="254">
        <f>IF(N439="základní",J439,0)</f>
        <v>0</v>
      </c>
      <c r="BF439" s="254">
        <f>IF(N439="snížená",J439,0)</f>
        <v>0</v>
      </c>
      <c r="BG439" s="254">
        <f>IF(N439="zákl. přenesená",J439,0)</f>
        <v>0</v>
      </c>
      <c r="BH439" s="254">
        <f>IF(N439="sníž. přenesená",J439,0)</f>
        <v>0</v>
      </c>
      <c r="BI439" s="254">
        <f>IF(N439="nulová",J439,0)</f>
        <v>0</v>
      </c>
      <c r="BJ439" s="16" t="s">
        <v>88</v>
      </c>
      <c r="BK439" s="254">
        <f>ROUND(I439*H439,0)</f>
        <v>0</v>
      </c>
      <c r="BL439" s="16" t="s">
        <v>221</v>
      </c>
      <c r="BM439" s="253" t="s">
        <v>792</v>
      </c>
    </row>
    <row r="440" spans="1:63" s="12" customFormat="1" ht="22.8" customHeight="1">
      <c r="A440" s="12"/>
      <c r="B440" s="226"/>
      <c r="C440" s="227"/>
      <c r="D440" s="228" t="s">
        <v>77</v>
      </c>
      <c r="E440" s="240" t="s">
        <v>793</v>
      </c>
      <c r="F440" s="240" t="s">
        <v>794</v>
      </c>
      <c r="G440" s="227"/>
      <c r="H440" s="227"/>
      <c r="I440" s="230"/>
      <c r="J440" s="241">
        <f>BK440</f>
        <v>0</v>
      </c>
      <c r="K440" s="227"/>
      <c r="L440" s="232"/>
      <c r="M440" s="233"/>
      <c r="N440" s="234"/>
      <c r="O440" s="234"/>
      <c r="P440" s="235">
        <f>SUM(P441:P453)</f>
        <v>0</v>
      </c>
      <c r="Q440" s="234"/>
      <c r="R440" s="235">
        <f>SUM(R441:R453)</f>
        <v>5.05268752</v>
      </c>
      <c r="S440" s="234"/>
      <c r="T440" s="236">
        <f>SUM(T441:T453)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37" t="s">
        <v>88</v>
      </c>
      <c r="AT440" s="238" t="s">
        <v>77</v>
      </c>
      <c r="AU440" s="238" t="s">
        <v>8</v>
      </c>
      <c r="AY440" s="237" t="s">
        <v>139</v>
      </c>
      <c r="BK440" s="239">
        <f>SUM(BK441:BK453)</f>
        <v>0</v>
      </c>
    </row>
    <row r="441" spans="1:65" s="2" customFormat="1" ht="24" customHeight="1">
      <c r="A441" s="37"/>
      <c r="B441" s="38"/>
      <c r="C441" s="242" t="s">
        <v>795</v>
      </c>
      <c r="D441" s="242" t="s">
        <v>142</v>
      </c>
      <c r="E441" s="243" t="s">
        <v>796</v>
      </c>
      <c r="F441" s="244" t="s">
        <v>797</v>
      </c>
      <c r="G441" s="245" t="s">
        <v>153</v>
      </c>
      <c r="H441" s="246">
        <v>200.64</v>
      </c>
      <c r="I441" s="247"/>
      <c r="J441" s="248">
        <f>ROUND(I441*H441,0)</f>
        <v>0</v>
      </c>
      <c r="K441" s="244" t="s">
        <v>146</v>
      </c>
      <c r="L441" s="43"/>
      <c r="M441" s="249" t="s">
        <v>1</v>
      </c>
      <c r="N441" s="250" t="s">
        <v>44</v>
      </c>
      <c r="O441" s="90"/>
      <c r="P441" s="251">
        <f>O441*H441</f>
        <v>0</v>
      </c>
      <c r="Q441" s="251">
        <v>0.00058</v>
      </c>
      <c r="R441" s="251">
        <f>Q441*H441</f>
        <v>0.1163712</v>
      </c>
      <c r="S441" s="251">
        <v>0</v>
      </c>
      <c r="T441" s="252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53" t="s">
        <v>221</v>
      </c>
      <c r="AT441" s="253" t="s">
        <v>142</v>
      </c>
      <c r="AU441" s="253" t="s">
        <v>88</v>
      </c>
      <c r="AY441" s="16" t="s">
        <v>139</v>
      </c>
      <c r="BE441" s="254">
        <f>IF(N441="základní",J441,0)</f>
        <v>0</v>
      </c>
      <c r="BF441" s="254">
        <f>IF(N441="snížená",J441,0)</f>
        <v>0</v>
      </c>
      <c r="BG441" s="254">
        <f>IF(N441="zákl. přenesená",J441,0)</f>
        <v>0</v>
      </c>
      <c r="BH441" s="254">
        <f>IF(N441="sníž. přenesená",J441,0)</f>
        <v>0</v>
      </c>
      <c r="BI441" s="254">
        <f>IF(N441="nulová",J441,0)</f>
        <v>0</v>
      </c>
      <c r="BJ441" s="16" t="s">
        <v>88</v>
      </c>
      <c r="BK441" s="254">
        <f>ROUND(I441*H441,0)</f>
        <v>0</v>
      </c>
      <c r="BL441" s="16" t="s">
        <v>221</v>
      </c>
      <c r="BM441" s="253" t="s">
        <v>798</v>
      </c>
    </row>
    <row r="442" spans="1:51" s="13" customFormat="1" ht="12">
      <c r="A442" s="13"/>
      <c r="B442" s="255"/>
      <c r="C442" s="256"/>
      <c r="D442" s="257" t="s">
        <v>149</v>
      </c>
      <c r="E442" s="258" t="s">
        <v>1</v>
      </c>
      <c r="F442" s="259" t="s">
        <v>799</v>
      </c>
      <c r="G442" s="256"/>
      <c r="H442" s="260">
        <v>200.64</v>
      </c>
      <c r="I442" s="261"/>
      <c r="J442" s="256"/>
      <c r="K442" s="256"/>
      <c r="L442" s="262"/>
      <c r="M442" s="263"/>
      <c r="N442" s="264"/>
      <c r="O442" s="264"/>
      <c r="P442" s="264"/>
      <c r="Q442" s="264"/>
      <c r="R442" s="264"/>
      <c r="S442" s="264"/>
      <c r="T442" s="265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6" t="s">
        <v>149</v>
      </c>
      <c r="AU442" s="266" t="s">
        <v>88</v>
      </c>
      <c r="AV442" s="13" t="s">
        <v>88</v>
      </c>
      <c r="AW442" s="13" t="s">
        <v>33</v>
      </c>
      <c r="AX442" s="13" t="s">
        <v>78</v>
      </c>
      <c r="AY442" s="266" t="s">
        <v>139</v>
      </c>
    </row>
    <row r="443" spans="1:65" s="2" customFormat="1" ht="36" customHeight="1">
      <c r="A443" s="37"/>
      <c r="B443" s="38"/>
      <c r="C443" s="242" t="s">
        <v>800</v>
      </c>
      <c r="D443" s="242" t="s">
        <v>142</v>
      </c>
      <c r="E443" s="243" t="s">
        <v>801</v>
      </c>
      <c r="F443" s="244" t="s">
        <v>802</v>
      </c>
      <c r="G443" s="245" t="s">
        <v>160</v>
      </c>
      <c r="H443" s="246">
        <v>191.296</v>
      </c>
      <c r="I443" s="247"/>
      <c r="J443" s="248">
        <f>ROUND(I443*H443,0)</f>
        <v>0</v>
      </c>
      <c r="K443" s="244" t="s">
        <v>1</v>
      </c>
      <c r="L443" s="43"/>
      <c r="M443" s="249" t="s">
        <v>1</v>
      </c>
      <c r="N443" s="250" t="s">
        <v>44</v>
      </c>
      <c r="O443" s="90"/>
      <c r="P443" s="251">
        <f>O443*H443</f>
        <v>0</v>
      </c>
      <c r="Q443" s="251">
        <v>0.00317</v>
      </c>
      <c r="R443" s="251">
        <f>Q443*H443</f>
        <v>0.60640832</v>
      </c>
      <c r="S443" s="251">
        <v>0</v>
      </c>
      <c r="T443" s="252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53" t="s">
        <v>221</v>
      </c>
      <c r="AT443" s="253" t="s">
        <v>142</v>
      </c>
      <c r="AU443" s="253" t="s">
        <v>88</v>
      </c>
      <c r="AY443" s="16" t="s">
        <v>139</v>
      </c>
      <c r="BE443" s="254">
        <f>IF(N443="základní",J443,0)</f>
        <v>0</v>
      </c>
      <c r="BF443" s="254">
        <f>IF(N443="snížená",J443,0)</f>
        <v>0</v>
      </c>
      <c r="BG443" s="254">
        <f>IF(N443="zákl. přenesená",J443,0)</f>
        <v>0</v>
      </c>
      <c r="BH443" s="254">
        <f>IF(N443="sníž. přenesená",J443,0)</f>
        <v>0</v>
      </c>
      <c r="BI443" s="254">
        <f>IF(N443="nulová",J443,0)</f>
        <v>0</v>
      </c>
      <c r="BJ443" s="16" t="s">
        <v>88</v>
      </c>
      <c r="BK443" s="254">
        <f>ROUND(I443*H443,0)</f>
        <v>0</v>
      </c>
      <c r="BL443" s="16" t="s">
        <v>221</v>
      </c>
      <c r="BM443" s="253" t="s">
        <v>803</v>
      </c>
    </row>
    <row r="444" spans="1:51" s="13" customFormat="1" ht="12">
      <c r="A444" s="13"/>
      <c r="B444" s="255"/>
      <c r="C444" s="256"/>
      <c r="D444" s="257" t="s">
        <v>149</v>
      </c>
      <c r="E444" s="258" t="s">
        <v>1</v>
      </c>
      <c r="F444" s="259" t="s">
        <v>433</v>
      </c>
      <c r="G444" s="256"/>
      <c r="H444" s="260">
        <v>191.296</v>
      </c>
      <c r="I444" s="261"/>
      <c r="J444" s="256"/>
      <c r="K444" s="256"/>
      <c r="L444" s="262"/>
      <c r="M444" s="263"/>
      <c r="N444" s="264"/>
      <c r="O444" s="264"/>
      <c r="P444" s="264"/>
      <c r="Q444" s="264"/>
      <c r="R444" s="264"/>
      <c r="S444" s="264"/>
      <c r="T444" s="265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6" t="s">
        <v>149</v>
      </c>
      <c r="AU444" s="266" t="s">
        <v>88</v>
      </c>
      <c r="AV444" s="13" t="s">
        <v>88</v>
      </c>
      <c r="AW444" s="13" t="s">
        <v>33</v>
      </c>
      <c r="AX444" s="13" t="s">
        <v>78</v>
      </c>
      <c r="AY444" s="266" t="s">
        <v>139</v>
      </c>
    </row>
    <row r="445" spans="1:65" s="2" customFormat="1" ht="24" customHeight="1">
      <c r="A445" s="37"/>
      <c r="B445" s="38"/>
      <c r="C445" s="267" t="s">
        <v>804</v>
      </c>
      <c r="D445" s="267" t="s">
        <v>189</v>
      </c>
      <c r="E445" s="268" t="s">
        <v>805</v>
      </c>
      <c r="F445" s="269" t="s">
        <v>806</v>
      </c>
      <c r="G445" s="270" t="s">
        <v>160</v>
      </c>
      <c r="H445" s="271">
        <v>221.928</v>
      </c>
      <c r="I445" s="272"/>
      <c r="J445" s="273">
        <f>ROUND(I445*H445,0)</f>
        <v>0</v>
      </c>
      <c r="K445" s="269" t="s">
        <v>146</v>
      </c>
      <c r="L445" s="274"/>
      <c r="M445" s="275" t="s">
        <v>1</v>
      </c>
      <c r="N445" s="276" t="s">
        <v>44</v>
      </c>
      <c r="O445" s="90"/>
      <c r="P445" s="251">
        <f>O445*H445</f>
        <v>0</v>
      </c>
      <c r="Q445" s="251">
        <v>0.0192</v>
      </c>
      <c r="R445" s="251">
        <f>Q445*H445</f>
        <v>4.2610176</v>
      </c>
      <c r="S445" s="251">
        <v>0</v>
      </c>
      <c r="T445" s="252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253" t="s">
        <v>310</v>
      </c>
      <c r="AT445" s="253" t="s">
        <v>189</v>
      </c>
      <c r="AU445" s="253" t="s">
        <v>88</v>
      </c>
      <c r="AY445" s="16" t="s">
        <v>139</v>
      </c>
      <c r="BE445" s="254">
        <f>IF(N445="základní",J445,0)</f>
        <v>0</v>
      </c>
      <c r="BF445" s="254">
        <f>IF(N445="snížená",J445,0)</f>
        <v>0</v>
      </c>
      <c r="BG445" s="254">
        <f>IF(N445="zákl. přenesená",J445,0)</f>
        <v>0</v>
      </c>
      <c r="BH445" s="254">
        <f>IF(N445="sníž. přenesená",J445,0)</f>
        <v>0</v>
      </c>
      <c r="BI445" s="254">
        <f>IF(N445="nulová",J445,0)</f>
        <v>0</v>
      </c>
      <c r="BJ445" s="16" t="s">
        <v>88</v>
      </c>
      <c r="BK445" s="254">
        <f>ROUND(I445*H445,0)</f>
        <v>0</v>
      </c>
      <c r="BL445" s="16" t="s">
        <v>221</v>
      </c>
      <c r="BM445" s="253" t="s">
        <v>807</v>
      </c>
    </row>
    <row r="446" spans="1:51" s="13" customFormat="1" ht="12">
      <c r="A446" s="13"/>
      <c r="B446" s="255"/>
      <c r="C446" s="256"/>
      <c r="D446" s="257" t="s">
        <v>149</v>
      </c>
      <c r="E446" s="258" t="s">
        <v>1</v>
      </c>
      <c r="F446" s="259" t="s">
        <v>808</v>
      </c>
      <c r="G446" s="256"/>
      <c r="H446" s="260">
        <v>221.928</v>
      </c>
      <c r="I446" s="261"/>
      <c r="J446" s="256"/>
      <c r="K446" s="256"/>
      <c r="L446" s="262"/>
      <c r="M446" s="263"/>
      <c r="N446" s="264"/>
      <c r="O446" s="264"/>
      <c r="P446" s="264"/>
      <c r="Q446" s="264"/>
      <c r="R446" s="264"/>
      <c r="S446" s="264"/>
      <c r="T446" s="265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6" t="s">
        <v>149</v>
      </c>
      <c r="AU446" s="266" t="s">
        <v>88</v>
      </c>
      <c r="AV446" s="13" t="s">
        <v>88</v>
      </c>
      <c r="AW446" s="13" t="s">
        <v>33</v>
      </c>
      <c r="AX446" s="13" t="s">
        <v>78</v>
      </c>
      <c r="AY446" s="266" t="s">
        <v>139</v>
      </c>
    </row>
    <row r="447" spans="1:65" s="2" customFormat="1" ht="36" customHeight="1">
      <c r="A447" s="37"/>
      <c r="B447" s="38"/>
      <c r="C447" s="242" t="s">
        <v>809</v>
      </c>
      <c r="D447" s="242" t="s">
        <v>142</v>
      </c>
      <c r="E447" s="243" t="s">
        <v>810</v>
      </c>
      <c r="F447" s="244" t="s">
        <v>811</v>
      </c>
      <c r="G447" s="245" t="s">
        <v>160</v>
      </c>
      <c r="H447" s="246">
        <v>191.296</v>
      </c>
      <c r="I447" s="247"/>
      <c r="J447" s="248">
        <f>ROUND(I447*H447,0)</f>
        <v>0</v>
      </c>
      <c r="K447" s="244" t="s">
        <v>1</v>
      </c>
      <c r="L447" s="43"/>
      <c r="M447" s="249" t="s">
        <v>1</v>
      </c>
      <c r="N447" s="250" t="s">
        <v>44</v>
      </c>
      <c r="O447" s="90"/>
      <c r="P447" s="251">
        <f>O447*H447</f>
        <v>0</v>
      </c>
      <c r="Q447" s="251">
        <v>0</v>
      </c>
      <c r="R447" s="251">
        <f>Q447*H447</f>
        <v>0</v>
      </c>
      <c r="S447" s="251">
        <v>0</v>
      </c>
      <c r="T447" s="252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53" t="s">
        <v>221</v>
      </c>
      <c r="AT447" s="253" t="s">
        <v>142</v>
      </c>
      <c r="AU447" s="253" t="s">
        <v>88</v>
      </c>
      <c r="AY447" s="16" t="s">
        <v>139</v>
      </c>
      <c r="BE447" s="254">
        <f>IF(N447="základní",J447,0)</f>
        <v>0</v>
      </c>
      <c r="BF447" s="254">
        <f>IF(N447="snížená",J447,0)</f>
        <v>0</v>
      </c>
      <c r="BG447" s="254">
        <f>IF(N447="zákl. přenesená",J447,0)</f>
        <v>0</v>
      </c>
      <c r="BH447" s="254">
        <f>IF(N447="sníž. přenesená",J447,0)</f>
        <v>0</v>
      </c>
      <c r="BI447" s="254">
        <f>IF(N447="nulová",J447,0)</f>
        <v>0</v>
      </c>
      <c r="BJ447" s="16" t="s">
        <v>88</v>
      </c>
      <c r="BK447" s="254">
        <f>ROUND(I447*H447,0)</f>
        <v>0</v>
      </c>
      <c r="BL447" s="16" t="s">
        <v>221</v>
      </c>
      <c r="BM447" s="253" t="s">
        <v>812</v>
      </c>
    </row>
    <row r="448" spans="1:65" s="2" customFormat="1" ht="16.5" customHeight="1">
      <c r="A448" s="37"/>
      <c r="B448" s="38"/>
      <c r="C448" s="242" t="s">
        <v>813</v>
      </c>
      <c r="D448" s="242" t="s">
        <v>142</v>
      </c>
      <c r="E448" s="243" t="s">
        <v>814</v>
      </c>
      <c r="F448" s="244" t="s">
        <v>815</v>
      </c>
      <c r="G448" s="245" t="s">
        <v>160</v>
      </c>
      <c r="H448" s="246">
        <v>191.928</v>
      </c>
      <c r="I448" s="247"/>
      <c r="J448" s="248">
        <f>ROUND(I448*H448,0)</f>
        <v>0</v>
      </c>
      <c r="K448" s="244" t="s">
        <v>146</v>
      </c>
      <c r="L448" s="43"/>
      <c r="M448" s="249" t="s">
        <v>1</v>
      </c>
      <c r="N448" s="250" t="s">
        <v>44</v>
      </c>
      <c r="O448" s="90"/>
      <c r="P448" s="251">
        <f>O448*H448</f>
        <v>0</v>
      </c>
      <c r="Q448" s="251">
        <v>0.0003</v>
      </c>
      <c r="R448" s="251">
        <f>Q448*H448</f>
        <v>0.057578399999999995</v>
      </c>
      <c r="S448" s="251">
        <v>0</v>
      </c>
      <c r="T448" s="252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53" t="s">
        <v>221</v>
      </c>
      <c r="AT448" s="253" t="s">
        <v>142</v>
      </c>
      <c r="AU448" s="253" t="s">
        <v>88</v>
      </c>
      <c r="AY448" s="16" t="s">
        <v>139</v>
      </c>
      <c r="BE448" s="254">
        <f>IF(N448="základní",J448,0)</f>
        <v>0</v>
      </c>
      <c r="BF448" s="254">
        <f>IF(N448="snížená",J448,0)</f>
        <v>0</v>
      </c>
      <c r="BG448" s="254">
        <f>IF(N448="zákl. přenesená",J448,0)</f>
        <v>0</v>
      </c>
      <c r="BH448" s="254">
        <f>IF(N448="sníž. přenesená",J448,0)</f>
        <v>0</v>
      </c>
      <c r="BI448" s="254">
        <f>IF(N448="nulová",J448,0)</f>
        <v>0</v>
      </c>
      <c r="BJ448" s="16" t="s">
        <v>88</v>
      </c>
      <c r="BK448" s="254">
        <f>ROUND(I448*H448,0)</f>
        <v>0</v>
      </c>
      <c r="BL448" s="16" t="s">
        <v>221</v>
      </c>
      <c r="BM448" s="253" t="s">
        <v>816</v>
      </c>
    </row>
    <row r="449" spans="1:65" s="2" customFormat="1" ht="16.5" customHeight="1">
      <c r="A449" s="37"/>
      <c r="B449" s="38"/>
      <c r="C449" s="242" t="s">
        <v>817</v>
      </c>
      <c r="D449" s="242" t="s">
        <v>142</v>
      </c>
      <c r="E449" s="243" t="s">
        <v>818</v>
      </c>
      <c r="F449" s="244" t="s">
        <v>819</v>
      </c>
      <c r="G449" s="245" t="s">
        <v>153</v>
      </c>
      <c r="H449" s="246">
        <v>226.24</v>
      </c>
      <c r="I449" s="247"/>
      <c r="J449" s="248">
        <f>ROUND(I449*H449,0)</f>
        <v>0</v>
      </c>
      <c r="K449" s="244" t="s">
        <v>1</v>
      </c>
      <c r="L449" s="43"/>
      <c r="M449" s="249" t="s">
        <v>1</v>
      </c>
      <c r="N449" s="250" t="s">
        <v>44</v>
      </c>
      <c r="O449" s="90"/>
      <c r="P449" s="251">
        <f>O449*H449</f>
        <v>0</v>
      </c>
      <c r="Q449" s="251">
        <v>5E-05</v>
      </c>
      <c r="R449" s="251">
        <f>Q449*H449</f>
        <v>0.011312000000000001</v>
      </c>
      <c r="S449" s="251">
        <v>0</v>
      </c>
      <c r="T449" s="252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3" t="s">
        <v>221</v>
      </c>
      <c r="AT449" s="253" t="s">
        <v>142</v>
      </c>
      <c r="AU449" s="253" t="s">
        <v>88</v>
      </c>
      <c r="AY449" s="16" t="s">
        <v>139</v>
      </c>
      <c r="BE449" s="254">
        <f>IF(N449="základní",J449,0)</f>
        <v>0</v>
      </c>
      <c r="BF449" s="254">
        <f>IF(N449="snížená",J449,0)</f>
        <v>0</v>
      </c>
      <c r="BG449" s="254">
        <f>IF(N449="zákl. přenesená",J449,0)</f>
        <v>0</v>
      </c>
      <c r="BH449" s="254">
        <f>IF(N449="sníž. přenesená",J449,0)</f>
        <v>0</v>
      </c>
      <c r="BI449" s="254">
        <f>IF(N449="nulová",J449,0)</f>
        <v>0</v>
      </c>
      <c r="BJ449" s="16" t="s">
        <v>88</v>
      </c>
      <c r="BK449" s="254">
        <f>ROUND(I449*H449,0)</f>
        <v>0</v>
      </c>
      <c r="BL449" s="16" t="s">
        <v>221</v>
      </c>
      <c r="BM449" s="253" t="s">
        <v>820</v>
      </c>
    </row>
    <row r="450" spans="1:51" s="13" customFormat="1" ht="12">
      <c r="A450" s="13"/>
      <c r="B450" s="255"/>
      <c r="C450" s="256"/>
      <c r="D450" s="257" t="s">
        <v>149</v>
      </c>
      <c r="E450" s="258" t="s">
        <v>1</v>
      </c>
      <c r="F450" s="259" t="s">
        <v>635</v>
      </c>
      <c r="G450" s="256"/>
      <c r="H450" s="260">
        <v>226.24</v>
      </c>
      <c r="I450" s="261"/>
      <c r="J450" s="256"/>
      <c r="K450" s="256"/>
      <c r="L450" s="262"/>
      <c r="M450" s="263"/>
      <c r="N450" s="264"/>
      <c r="O450" s="264"/>
      <c r="P450" s="264"/>
      <c r="Q450" s="264"/>
      <c r="R450" s="264"/>
      <c r="S450" s="264"/>
      <c r="T450" s="265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6" t="s">
        <v>149</v>
      </c>
      <c r="AU450" s="266" t="s">
        <v>88</v>
      </c>
      <c r="AV450" s="13" t="s">
        <v>88</v>
      </c>
      <c r="AW450" s="13" t="s">
        <v>33</v>
      </c>
      <c r="AX450" s="13" t="s">
        <v>78</v>
      </c>
      <c r="AY450" s="266" t="s">
        <v>139</v>
      </c>
    </row>
    <row r="451" spans="1:65" s="2" customFormat="1" ht="16.5" customHeight="1">
      <c r="A451" s="37"/>
      <c r="B451" s="38"/>
      <c r="C451" s="242" t="s">
        <v>821</v>
      </c>
      <c r="D451" s="242" t="s">
        <v>142</v>
      </c>
      <c r="E451" s="243" t="s">
        <v>822</v>
      </c>
      <c r="F451" s="244" t="s">
        <v>823</v>
      </c>
      <c r="G451" s="245" t="s">
        <v>170</v>
      </c>
      <c r="H451" s="246">
        <v>668.8</v>
      </c>
      <c r="I451" s="247"/>
      <c r="J451" s="248">
        <f>ROUND(I451*H451,0)</f>
        <v>0</v>
      </c>
      <c r="K451" s="244" t="s">
        <v>146</v>
      </c>
      <c r="L451" s="43"/>
      <c r="M451" s="249" t="s">
        <v>1</v>
      </c>
      <c r="N451" s="250" t="s">
        <v>44</v>
      </c>
      <c r="O451" s="90"/>
      <c r="P451" s="251">
        <f>O451*H451</f>
        <v>0</v>
      </c>
      <c r="Q451" s="251">
        <v>0</v>
      </c>
      <c r="R451" s="251">
        <f>Q451*H451</f>
        <v>0</v>
      </c>
      <c r="S451" s="251">
        <v>0</v>
      </c>
      <c r="T451" s="252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53" t="s">
        <v>221</v>
      </c>
      <c r="AT451" s="253" t="s">
        <v>142</v>
      </c>
      <c r="AU451" s="253" t="s">
        <v>88</v>
      </c>
      <c r="AY451" s="16" t="s">
        <v>139</v>
      </c>
      <c r="BE451" s="254">
        <f>IF(N451="základní",J451,0)</f>
        <v>0</v>
      </c>
      <c r="BF451" s="254">
        <f>IF(N451="snížená",J451,0)</f>
        <v>0</v>
      </c>
      <c r="BG451" s="254">
        <f>IF(N451="zákl. přenesená",J451,0)</f>
        <v>0</v>
      </c>
      <c r="BH451" s="254">
        <f>IF(N451="sníž. přenesená",J451,0)</f>
        <v>0</v>
      </c>
      <c r="BI451" s="254">
        <f>IF(N451="nulová",J451,0)</f>
        <v>0</v>
      </c>
      <c r="BJ451" s="16" t="s">
        <v>88</v>
      </c>
      <c r="BK451" s="254">
        <f>ROUND(I451*H451,0)</f>
        <v>0</v>
      </c>
      <c r="BL451" s="16" t="s">
        <v>221</v>
      </c>
      <c r="BM451" s="253" t="s">
        <v>824</v>
      </c>
    </row>
    <row r="452" spans="1:51" s="13" customFormat="1" ht="12">
      <c r="A452" s="13"/>
      <c r="B452" s="255"/>
      <c r="C452" s="256"/>
      <c r="D452" s="257" t="s">
        <v>149</v>
      </c>
      <c r="E452" s="258" t="s">
        <v>1</v>
      </c>
      <c r="F452" s="259" t="s">
        <v>825</v>
      </c>
      <c r="G452" s="256"/>
      <c r="H452" s="260">
        <v>668.8</v>
      </c>
      <c r="I452" s="261"/>
      <c r="J452" s="256"/>
      <c r="K452" s="256"/>
      <c r="L452" s="262"/>
      <c r="M452" s="263"/>
      <c r="N452" s="264"/>
      <c r="O452" s="264"/>
      <c r="P452" s="264"/>
      <c r="Q452" s="264"/>
      <c r="R452" s="264"/>
      <c r="S452" s="264"/>
      <c r="T452" s="265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6" t="s">
        <v>149</v>
      </c>
      <c r="AU452" s="266" t="s">
        <v>88</v>
      </c>
      <c r="AV452" s="13" t="s">
        <v>88</v>
      </c>
      <c r="AW452" s="13" t="s">
        <v>33</v>
      </c>
      <c r="AX452" s="13" t="s">
        <v>78</v>
      </c>
      <c r="AY452" s="266" t="s">
        <v>139</v>
      </c>
    </row>
    <row r="453" spans="1:65" s="2" customFormat="1" ht="24" customHeight="1">
      <c r="A453" s="37"/>
      <c r="B453" s="38"/>
      <c r="C453" s="242" t="s">
        <v>826</v>
      </c>
      <c r="D453" s="242" t="s">
        <v>142</v>
      </c>
      <c r="E453" s="243" t="s">
        <v>827</v>
      </c>
      <c r="F453" s="244" t="s">
        <v>828</v>
      </c>
      <c r="G453" s="245" t="s">
        <v>583</v>
      </c>
      <c r="H453" s="246">
        <v>5.053</v>
      </c>
      <c r="I453" s="247"/>
      <c r="J453" s="248">
        <f>ROUND(I453*H453,0)</f>
        <v>0</v>
      </c>
      <c r="K453" s="244" t="s">
        <v>146</v>
      </c>
      <c r="L453" s="43"/>
      <c r="M453" s="249" t="s">
        <v>1</v>
      </c>
      <c r="N453" s="250" t="s">
        <v>44</v>
      </c>
      <c r="O453" s="90"/>
      <c r="P453" s="251">
        <f>O453*H453</f>
        <v>0</v>
      </c>
      <c r="Q453" s="251">
        <v>0</v>
      </c>
      <c r="R453" s="251">
        <f>Q453*H453</f>
        <v>0</v>
      </c>
      <c r="S453" s="251">
        <v>0</v>
      </c>
      <c r="T453" s="252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53" t="s">
        <v>221</v>
      </c>
      <c r="AT453" s="253" t="s">
        <v>142</v>
      </c>
      <c r="AU453" s="253" t="s">
        <v>88</v>
      </c>
      <c r="AY453" s="16" t="s">
        <v>139</v>
      </c>
      <c r="BE453" s="254">
        <f>IF(N453="základní",J453,0)</f>
        <v>0</v>
      </c>
      <c r="BF453" s="254">
        <f>IF(N453="snížená",J453,0)</f>
        <v>0</v>
      </c>
      <c r="BG453" s="254">
        <f>IF(N453="zákl. přenesená",J453,0)</f>
        <v>0</v>
      </c>
      <c r="BH453" s="254">
        <f>IF(N453="sníž. přenesená",J453,0)</f>
        <v>0</v>
      </c>
      <c r="BI453" s="254">
        <f>IF(N453="nulová",J453,0)</f>
        <v>0</v>
      </c>
      <c r="BJ453" s="16" t="s">
        <v>88</v>
      </c>
      <c r="BK453" s="254">
        <f>ROUND(I453*H453,0)</f>
        <v>0</v>
      </c>
      <c r="BL453" s="16" t="s">
        <v>221</v>
      </c>
      <c r="BM453" s="253" t="s">
        <v>829</v>
      </c>
    </row>
    <row r="454" spans="1:63" s="12" customFormat="1" ht="22.8" customHeight="1">
      <c r="A454" s="12"/>
      <c r="B454" s="226"/>
      <c r="C454" s="227"/>
      <c r="D454" s="228" t="s">
        <v>77</v>
      </c>
      <c r="E454" s="240" t="s">
        <v>830</v>
      </c>
      <c r="F454" s="240" t="s">
        <v>831</v>
      </c>
      <c r="G454" s="227"/>
      <c r="H454" s="227"/>
      <c r="I454" s="230"/>
      <c r="J454" s="241">
        <f>BK454</f>
        <v>0</v>
      </c>
      <c r="K454" s="227"/>
      <c r="L454" s="232"/>
      <c r="M454" s="233"/>
      <c r="N454" s="234"/>
      <c r="O454" s="234"/>
      <c r="P454" s="235">
        <f>SUM(P455:P461)</f>
        <v>0</v>
      </c>
      <c r="Q454" s="234"/>
      <c r="R454" s="235">
        <f>SUM(R455:R461)</f>
        <v>0.2156166</v>
      </c>
      <c r="S454" s="234"/>
      <c r="T454" s="236">
        <f>SUM(T455:T461)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37" t="s">
        <v>88</v>
      </c>
      <c r="AT454" s="238" t="s">
        <v>77</v>
      </c>
      <c r="AU454" s="238" t="s">
        <v>8</v>
      </c>
      <c r="AY454" s="237" t="s">
        <v>139</v>
      </c>
      <c r="BK454" s="239">
        <f>SUM(BK455:BK461)</f>
        <v>0</v>
      </c>
    </row>
    <row r="455" spans="1:65" s="2" customFormat="1" ht="24" customHeight="1">
      <c r="A455" s="37"/>
      <c r="B455" s="38"/>
      <c r="C455" s="242" t="s">
        <v>832</v>
      </c>
      <c r="D455" s="242" t="s">
        <v>142</v>
      </c>
      <c r="E455" s="243" t="s">
        <v>833</v>
      </c>
      <c r="F455" s="244" t="s">
        <v>834</v>
      </c>
      <c r="G455" s="245" t="s">
        <v>160</v>
      </c>
      <c r="H455" s="246">
        <v>6.942</v>
      </c>
      <c r="I455" s="247"/>
      <c r="J455" s="248">
        <f>ROUND(I455*H455,0)</f>
        <v>0</v>
      </c>
      <c r="K455" s="244" t="s">
        <v>146</v>
      </c>
      <c r="L455" s="43"/>
      <c r="M455" s="249" t="s">
        <v>1</v>
      </c>
      <c r="N455" s="250" t="s">
        <v>44</v>
      </c>
      <c r="O455" s="90"/>
      <c r="P455" s="251">
        <f>O455*H455</f>
        <v>0</v>
      </c>
      <c r="Q455" s="251">
        <v>0.0029</v>
      </c>
      <c r="R455" s="251">
        <f>Q455*H455</f>
        <v>0.0201318</v>
      </c>
      <c r="S455" s="251">
        <v>0</v>
      </c>
      <c r="T455" s="252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53" t="s">
        <v>221</v>
      </c>
      <c r="AT455" s="253" t="s">
        <v>142</v>
      </c>
      <c r="AU455" s="253" t="s">
        <v>88</v>
      </c>
      <c r="AY455" s="16" t="s">
        <v>139</v>
      </c>
      <c r="BE455" s="254">
        <f>IF(N455="základní",J455,0)</f>
        <v>0</v>
      </c>
      <c r="BF455" s="254">
        <f>IF(N455="snížená",J455,0)</f>
        <v>0</v>
      </c>
      <c r="BG455" s="254">
        <f>IF(N455="zákl. přenesená",J455,0)</f>
        <v>0</v>
      </c>
      <c r="BH455" s="254">
        <f>IF(N455="sníž. přenesená",J455,0)</f>
        <v>0</v>
      </c>
      <c r="BI455" s="254">
        <f>IF(N455="nulová",J455,0)</f>
        <v>0</v>
      </c>
      <c r="BJ455" s="16" t="s">
        <v>88</v>
      </c>
      <c r="BK455" s="254">
        <f>ROUND(I455*H455,0)</f>
        <v>0</v>
      </c>
      <c r="BL455" s="16" t="s">
        <v>221</v>
      </c>
      <c r="BM455" s="253" t="s">
        <v>835</v>
      </c>
    </row>
    <row r="456" spans="1:51" s="13" customFormat="1" ht="12">
      <c r="A456" s="13"/>
      <c r="B456" s="255"/>
      <c r="C456" s="256"/>
      <c r="D456" s="257" t="s">
        <v>149</v>
      </c>
      <c r="E456" s="258" t="s">
        <v>1</v>
      </c>
      <c r="F456" s="259" t="s">
        <v>836</v>
      </c>
      <c r="G456" s="256"/>
      <c r="H456" s="260">
        <v>6.942</v>
      </c>
      <c r="I456" s="261"/>
      <c r="J456" s="256"/>
      <c r="K456" s="256"/>
      <c r="L456" s="262"/>
      <c r="M456" s="263"/>
      <c r="N456" s="264"/>
      <c r="O456" s="264"/>
      <c r="P456" s="264"/>
      <c r="Q456" s="264"/>
      <c r="R456" s="264"/>
      <c r="S456" s="264"/>
      <c r="T456" s="265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6" t="s">
        <v>149</v>
      </c>
      <c r="AU456" s="266" t="s">
        <v>88</v>
      </c>
      <c r="AV456" s="13" t="s">
        <v>88</v>
      </c>
      <c r="AW456" s="13" t="s">
        <v>33</v>
      </c>
      <c r="AX456" s="13" t="s">
        <v>78</v>
      </c>
      <c r="AY456" s="266" t="s">
        <v>139</v>
      </c>
    </row>
    <row r="457" spans="1:65" s="2" customFormat="1" ht="24" customHeight="1">
      <c r="A457" s="37"/>
      <c r="B457" s="38"/>
      <c r="C457" s="267" t="s">
        <v>837</v>
      </c>
      <c r="D457" s="267" t="s">
        <v>189</v>
      </c>
      <c r="E457" s="268" t="s">
        <v>838</v>
      </c>
      <c r="F457" s="269" t="s">
        <v>806</v>
      </c>
      <c r="G457" s="270" t="s">
        <v>160</v>
      </c>
      <c r="H457" s="271">
        <v>7.289</v>
      </c>
      <c r="I457" s="272"/>
      <c r="J457" s="273">
        <f>ROUND(I457*H457,0)</f>
        <v>0</v>
      </c>
      <c r="K457" s="269" t="s">
        <v>839</v>
      </c>
      <c r="L457" s="274"/>
      <c r="M457" s="275" t="s">
        <v>1</v>
      </c>
      <c r="N457" s="276" t="s">
        <v>44</v>
      </c>
      <c r="O457" s="90"/>
      <c r="P457" s="251">
        <f>O457*H457</f>
        <v>0</v>
      </c>
      <c r="Q457" s="251">
        <v>0.0192</v>
      </c>
      <c r="R457" s="251">
        <f>Q457*H457</f>
        <v>0.13994879999999998</v>
      </c>
      <c r="S457" s="251">
        <v>0</v>
      </c>
      <c r="T457" s="252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53" t="s">
        <v>310</v>
      </c>
      <c r="AT457" s="253" t="s">
        <v>189</v>
      </c>
      <c r="AU457" s="253" t="s">
        <v>88</v>
      </c>
      <c r="AY457" s="16" t="s">
        <v>139</v>
      </c>
      <c r="BE457" s="254">
        <f>IF(N457="základní",J457,0)</f>
        <v>0</v>
      </c>
      <c r="BF457" s="254">
        <f>IF(N457="snížená",J457,0)</f>
        <v>0</v>
      </c>
      <c r="BG457" s="254">
        <f>IF(N457="zákl. přenesená",J457,0)</f>
        <v>0</v>
      </c>
      <c r="BH457" s="254">
        <f>IF(N457="sníž. přenesená",J457,0)</f>
        <v>0</v>
      </c>
      <c r="BI457" s="254">
        <f>IF(N457="nulová",J457,0)</f>
        <v>0</v>
      </c>
      <c r="BJ457" s="16" t="s">
        <v>88</v>
      </c>
      <c r="BK457" s="254">
        <f>ROUND(I457*H457,0)</f>
        <v>0</v>
      </c>
      <c r="BL457" s="16" t="s">
        <v>221</v>
      </c>
      <c r="BM457" s="253" t="s">
        <v>840</v>
      </c>
    </row>
    <row r="458" spans="1:51" s="13" customFormat="1" ht="12">
      <c r="A458" s="13"/>
      <c r="B458" s="255"/>
      <c r="C458" s="256"/>
      <c r="D458" s="257" t="s">
        <v>149</v>
      </c>
      <c r="E458" s="258" t="s">
        <v>1</v>
      </c>
      <c r="F458" s="259" t="s">
        <v>841</v>
      </c>
      <c r="G458" s="256"/>
      <c r="H458" s="260">
        <v>7.289</v>
      </c>
      <c r="I458" s="261"/>
      <c r="J458" s="256"/>
      <c r="K458" s="256"/>
      <c r="L458" s="262"/>
      <c r="M458" s="263"/>
      <c r="N458" s="264"/>
      <c r="O458" s="264"/>
      <c r="P458" s="264"/>
      <c r="Q458" s="264"/>
      <c r="R458" s="264"/>
      <c r="S458" s="264"/>
      <c r="T458" s="265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6" t="s">
        <v>149</v>
      </c>
      <c r="AU458" s="266" t="s">
        <v>88</v>
      </c>
      <c r="AV458" s="13" t="s">
        <v>88</v>
      </c>
      <c r="AW458" s="13" t="s">
        <v>33</v>
      </c>
      <c r="AX458" s="13" t="s">
        <v>78</v>
      </c>
      <c r="AY458" s="266" t="s">
        <v>139</v>
      </c>
    </row>
    <row r="459" spans="1:65" s="2" customFormat="1" ht="24" customHeight="1">
      <c r="A459" s="37"/>
      <c r="B459" s="38"/>
      <c r="C459" s="242" t="s">
        <v>842</v>
      </c>
      <c r="D459" s="242" t="s">
        <v>142</v>
      </c>
      <c r="E459" s="243" t="s">
        <v>843</v>
      </c>
      <c r="F459" s="244" t="s">
        <v>844</v>
      </c>
      <c r="G459" s="245" t="s">
        <v>160</v>
      </c>
      <c r="H459" s="246">
        <v>6.942</v>
      </c>
      <c r="I459" s="247"/>
      <c r="J459" s="248">
        <f>ROUND(I459*H459,0)</f>
        <v>0</v>
      </c>
      <c r="K459" s="244" t="s">
        <v>146</v>
      </c>
      <c r="L459" s="43"/>
      <c r="M459" s="249" t="s">
        <v>1</v>
      </c>
      <c r="N459" s="250" t="s">
        <v>44</v>
      </c>
      <c r="O459" s="90"/>
      <c r="P459" s="251">
        <f>O459*H459</f>
        <v>0</v>
      </c>
      <c r="Q459" s="251">
        <v>0</v>
      </c>
      <c r="R459" s="251">
        <f>Q459*H459</f>
        <v>0</v>
      </c>
      <c r="S459" s="251">
        <v>0</v>
      </c>
      <c r="T459" s="252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53" t="s">
        <v>221</v>
      </c>
      <c r="AT459" s="253" t="s">
        <v>142</v>
      </c>
      <c r="AU459" s="253" t="s">
        <v>88</v>
      </c>
      <c r="AY459" s="16" t="s">
        <v>139</v>
      </c>
      <c r="BE459" s="254">
        <f>IF(N459="základní",J459,0)</f>
        <v>0</v>
      </c>
      <c r="BF459" s="254">
        <f>IF(N459="snížená",J459,0)</f>
        <v>0</v>
      </c>
      <c r="BG459" s="254">
        <f>IF(N459="zákl. přenesená",J459,0)</f>
        <v>0</v>
      </c>
      <c r="BH459" s="254">
        <f>IF(N459="sníž. přenesená",J459,0)</f>
        <v>0</v>
      </c>
      <c r="BI459" s="254">
        <f>IF(N459="nulová",J459,0)</f>
        <v>0</v>
      </c>
      <c r="BJ459" s="16" t="s">
        <v>88</v>
      </c>
      <c r="BK459" s="254">
        <f>ROUND(I459*H459,0)</f>
        <v>0</v>
      </c>
      <c r="BL459" s="16" t="s">
        <v>221</v>
      </c>
      <c r="BM459" s="253" t="s">
        <v>845</v>
      </c>
    </row>
    <row r="460" spans="1:65" s="2" customFormat="1" ht="24" customHeight="1">
      <c r="A460" s="37"/>
      <c r="B460" s="38"/>
      <c r="C460" s="242" t="s">
        <v>846</v>
      </c>
      <c r="D460" s="242" t="s">
        <v>142</v>
      </c>
      <c r="E460" s="243" t="s">
        <v>847</v>
      </c>
      <c r="F460" s="244" t="s">
        <v>848</v>
      </c>
      <c r="G460" s="245" t="s">
        <v>160</v>
      </c>
      <c r="H460" s="246">
        <v>6.942</v>
      </c>
      <c r="I460" s="247"/>
      <c r="J460" s="248">
        <f>ROUND(I460*H460,0)</f>
        <v>0</v>
      </c>
      <c r="K460" s="244" t="s">
        <v>839</v>
      </c>
      <c r="L460" s="43"/>
      <c r="M460" s="249" t="s">
        <v>1</v>
      </c>
      <c r="N460" s="250" t="s">
        <v>44</v>
      </c>
      <c r="O460" s="90"/>
      <c r="P460" s="251">
        <f>O460*H460</f>
        <v>0</v>
      </c>
      <c r="Q460" s="251">
        <v>0.008</v>
      </c>
      <c r="R460" s="251">
        <f>Q460*H460</f>
        <v>0.055536</v>
      </c>
      <c r="S460" s="251">
        <v>0</v>
      </c>
      <c r="T460" s="252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53" t="s">
        <v>221</v>
      </c>
      <c r="AT460" s="253" t="s">
        <v>142</v>
      </c>
      <c r="AU460" s="253" t="s">
        <v>88</v>
      </c>
      <c r="AY460" s="16" t="s">
        <v>139</v>
      </c>
      <c r="BE460" s="254">
        <f>IF(N460="základní",J460,0)</f>
        <v>0</v>
      </c>
      <c r="BF460" s="254">
        <f>IF(N460="snížená",J460,0)</f>
        <v>0</v>
      </c>
      <c r="BG460" s="254">
        <f>IF(N460="zákl. přenesená",J460,0)</f>
        <v>0</v>
      </c>
      <c r="BH460" s="254">
        <f>IF(N460="sníž. přenesená",J460,0)</f>
        <v>0</v>
      </c>
      <c r="BI460" s="254">
        <f>IF(N460="nulová",J460,0)</f>
        <v>0</v>
      </c>
      <c r="BJ460" s="16" t="s">
        <v>88</v>
      </c>
      <c r="BK460" s="254">
        <f>ROUND(I460*H460,0)</f>
        <v>0</v>
      </c>
      <c r="BL460" s="16" t="s">
        <v>221</v>
      </c>
      <c r="BM460" s="253" t="s">
        <v>849</v>
      </c>
    </row>
    <row r="461" spans="1:65" s="2" customFormat="1" ht="24" customHeight="1">
      <c r="A461" s="37"/>
      <c r="B461" s="38"/>
      <c r="C461" s="242" t="s">
        <v>850</v>
      </c>
      <c r="D461" s="242" t="s">
        <v>142</v>
      </c>
      <c r="E461" s="243" t="s">
        <v>851</v>
      </c>
      <c r="F461" s="244" t="s">
        <v>852</v>
      </c>
      <c r="G461" s="245" t="s">
        <v>583</v>
      </c>
      <c r="H461" s="246">
        <v>0.216</v>
      </c>
      <c r="I461" s="247"/>
      <c r="J461" s="248">
        <f>ROUND(I461*H461,0)</f>
        <v>0</v>
      </c>
      <c r="K461" s="244" t="s">
        <v>146</v>
      </c>
      <c r="L461" s="43"/>
      <c r="M461" s="249" t="s">
        <v>1</v>
      </c>
      <c r="N461" s="250" t="s">
        <v>44</v>
      </c>
      <c r="O461" s="90"/>
      <c r="P461" s="251">
        <f>O461*H461</f>
        <v>0</v>
      </c>
      <c r="Q461" s="251">
        <v>0</v>
      </c>
      <c r="R461" s="251">
        <f>Q461*H461</f>
        <v>0</v>
      </c>
      <c r="S461" s="251">
        <v>0</v>
      </c>
      <c r="T461" s="25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53" t="s">
        <v>221</v>
      </c>
      <c r="AT461" s="253" t="s">
        <v>142</v>
      </c>
      <c r="AU461" s="253" t="s">
        <v>88</v>
      </c>
      <c r="AY461" s="16" t="s">
        <v>139</v>
      </c>
      <c r="BE461" s="254">
        <f>IF(N461="základní",J461,0)</f>
        <v>0</v>
      </c>
      <c r="BF461" s="254">
        <f>IF(N461="snížená",J461,0)</f>
        <v>0</v>
      </c>
      <c r="BG461" s="254">
        <f>IF(N461="zákl. přenesená",J461,0)</f>
        <v>0</v>
      </c>
      <c r="BH461" s="254">
        <f>IF(N461="sníž. přenesená",J461,0)</f>
        <v>0</v>
      </c>
      <c r="BI461" s="254">
        <f>IF(N461="nulová",J461,0)</f>
        <v>0</v>
      </c>
      <c r="BJ461" s="16" t="s">
        <v>88</v>
      </c>
      <c r="BK461" s="254">
        <f>ROUND(I461*H461,0)</f>
        <v>0</v>
      </c>
      <c r="BL461" s="16" t="s">
        <v>221</v>
      </c>
      <c r="BM461" s="253" t="s">
        <v>853</v>
      </c>
    </row>
    <row r="462" spans="1:63" s="12" customFormat="1" ht="22.8" customHeight="1">
      <c r="A462" s="12"/>
      <c r="B462" s="226"/>
      <c r="C462" s="227"/>
      <c r="D462" s="228" t="s">
        <v>77</v>
      </c>
      <c r="E462" s="240" t="s">
        <v>854</v>
      </c>
      <c r="F462" s="240" t="s">
        <v>855</v>
      </c>
      <c r="G462" s="227"/>
      <c r="H462" s="227"/>
      <c r="I462" s="230"/>
      <c r="J462" s="241">
        <f>BK462</f>
        <v>0</v>
      </c>
      <c r="K462" s="227"/>
      <c r="L462" s="232"/>
      <c r="M462" s="233"/>
      <c r="N462" s="234"/>
      <c r="O462" s="234"/>
      <c r="P462" s="235">
        <f>SUM(P463:P466)</f>
        <v>0</v>
      </c>
      <c r="Q462" s="234"/>
      <c r="R462" s="235">
        <f>SUM(R463:R466)</f>
        <v>0.022298</v>
      </c>
      <c r="S462" s="234"/>
      <c r="T462" s="236">
        <f>SUM(T463:T466)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237" t="s">
        <v>88</v>
      </c>
      <c r="AT462" s="238" t="s">
        <v>77</v>
      </c>
      <c r="AU462" s="238" t="s">
        <v>8</v>
      </c>
      <c r="AY462" s="237" t="s">
        <v>139</v>
      </c>
      <c r="BK462" s="239">
        <f>SUM(BK463:BK466)</f>
        <v>0</v>
      </c>
    </row>
    <row r="463" spans="1:65" s="2" customFormat="1" ht="24" customHeight="1">
      <c r="A463" s="37"/>
      <c r="B463" s="38"/>
      <c r="C463" s="242" t="s">
        <v>856</v>
      </c>
      <c r="D463" s="242" t="s">
        <v>142</v>
      </c>
      <c r="E463" s="243" t="s">
        <v>857</v>
      </c>
      <c r="F463" s="244" t="s">
        <v>858</v>
      </c>
      <c r="G463" s="245" t="s">
        <v>160</v>
      </c>
      <c r="H463" s="246">
        <v>44.596</v>
      </c>
      <c r="I463" s="247"/>
      <c r="J463" s="248">
        <f>ROUND(I463*H463,0)</f>
        <v>0</v>
      </c>
      <c r="K463" s="244" t="s">
        <v>146</v>
      </c>
      <c r="L463" s="43"/>
      <c r="M463" s="249" t="s">
        <v>1</v>
      </c>
      <c r="N463" s="250" t="s">
        <v>44</v>
      </c>
      <c r="O463" s="90"/>
      <c r="P463" s="251">
        <f>O463*H463</f>
        <v>0</v>
      </c>
      <c r="Q463" s="251">
        <v>0.0002</v>
      </c>
      <c r="R463" s="251">
        <f>Q463*H463</f>
        <v>0.0089192</v>
      </c>
      <c r="S463" s="251">
        <v>0</v>
      </c>
      <c r="T463" s="252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53" t="s">
        <v>221</v>
      </c>
      <c r="AT463" s="253" t="s">
        <v>142</v>
      </c>
      <c r="AU463" s="253" t="s">
        <v>88</v>
      </c>
      <c r="AY463" s="16" t="s">
        <v>139</v>
      </c>
      <c r="BE463" s="254">
        <f>IF(N463="základní",J463,0)</f>
        <v>0</v>
      </c>
      <c r="BF463" s="254">
        <f>IF(N463="snížená",J463,0)</f>
        <v>0</v>
      </c>
      <c r="BG463" s="254">
        <f>IF(N463="zákl. přenesená",J463,0)</f>
        <v>0</v>
      </c>
      <c r="BH463" s="254">
        <f>IF(N463="sníž. přenesená",J463,0)</f>
        <v>0</v>
      </c>
      <c r="BI463" s="254">
        <f>IF(N463="nulová",J463,0)</f>
        <v>0</v>
      </c>
      <c r="BJ463" s="16" t="s">
        <v>88</v>
      </c>
      <c r="BK463" s="254">
        <f>ROUND(I463*H463,0)</f>
        <v>0</v>
      </c>
      <c r="BL463" s="16" t="s">
        <v>221</v>
      </c>
      <c r="BM463" s="253" t="s">
        <v>859</v>
      </c>
    </row>
    <row r="464" spans="1:51" s="13" customFormat="1" ht="12">
      <c r="A464" s="13"/>
      <c r="B464" s="255"/>
      <c r="C464" s="256"/>
      <c r="D464" s="257" t="s">
        <v>149</v>
      </c>
      <c r="E464" s="258" t="s">
        <v>1</v>
      </c>
      <c r="F464" s="259" t="s">
        <v>860</v>
      </c>
      <c r="G464" s="256"/>
      <c r="H464" s="260">
        <v>44.596</v>
      </c>
      <c r="I464" s="261"/>
      <c r="J464" s="256"/>
      <c r="K464" s="256"/>
      <c r="L464" s="262"/>
      <c r="M464" s="263"/>
      <c r="N464" s="264"/>
      <c r="O464" s="264"/>
      <c r="P464" s="264"/>
      <c r="Q464" s="264"/>
      <c r="R464" s="264"/>
      <c r="S464" s="264"/>
      <c r="T464" s="265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6" t="s">
        <v>149</v>
      </c>
      <c r="AU464" s="266" t="s">
        <v>88</v>
      </c>
      <c r="AV464" s="13" t="s">
        <v>88</v>
      </c>
      <c r="AW464" s="13" t="s">
        <v>33</v>
      </c>
      <c r="AX464" s="13" t="s">
        <v>78</v>
      </c>
      <c r="AY464" s="266" t="s">
        <v>139</v>
      </c>
    </row>
    <row r="465" spans="1:65" s="2" customFormat="1" ht="24" customHeight="1">
      <c r="A465" s="37"/>
      <c r="B465" s="38"/>
      <c r="C465" s="242" t="s">
        <v>861</v>
      </c>
      <c r="D465" s="242" t="s">
        <v>142</v>
      </c>
      <c r="E465" s="243" t="s">
        <v>862</v>
      </c>
      <c r="F465" s="244" t="s">
        <v>863</v>
      </c>
      <c r="G465" s="245" t="s">
        <v>160</v>
      </c>
      <c r="H465" s="246">
        <v>44.596</v>
      </c>
      <c r="I465" s="247"/>
      <c r="J465" s="248">
        <f>ROUND(I465*H465,0)</f>
        <v>0</v>
      </c>
      <c r="K465" s="244" t="s">
        <v>146</v>
      </c>
      <c r="L465" s="43"/>
      <c r="M465" s="249" t="s">
        <v>1</v>
      </c>
      <c r="N465" s="250" t="s">
        <v>44</v>
      </c>
      <c r="O465" s="90"/>
      <c r="P465" s="251">
        <f>O465*H465</f>
        <v>0</v>
      </c>
      <c r="Q465" s="251">
        <v>0.00029</v>
      </c>
      <c r="R465" s="251">
        <f>Q465*H465</f>
        <v>0.01293284</v>
      </c>
      <c r="S465" s="251">
        <v>0</v>
      </c>
      <c r="T465" s="252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53" t="s">
        <v>221</v>
      </c>
      <c r="AT465" s="253" t="s">
        <v>142</v>
      </c>
      <c r="AU465" s="253" t="s">
        <v>88</v>
      </c>
      <c r="AY465" s="16" t="s">
        <v>139</v>
      </c>
      <c r="BE465" s="254">
        <f>IF(N465="základní",J465,0)</f>
        <v>0</v>
      </c>
      <c r="BF465" s="254">
        <f>IF(N465="snížená",J465,0)</f>
        <v>0</v>
      </c>
      <c r="BG465" s="254">
        <f>IF(N465="zákl. přenesená",J465,0)</f>
        <v>0</v>
      </c>
      <c r="BH465" s="254">
        <f>IF(N465="sníž. přenesená",J465,0)</f>
        <v>0</v>
      </c>
      <c r="BI465" s="254">
        <f>IF(N465="nulová",J465,0)</f>
        <v>0</v>
      </c>
      <c r="BJ465" s="16" t="s">
        <v>88</v>
      </c>
      <c r="BK465" s="254">
        <f>ROUND(I465*H465,0)</f>
        <v>0</v>
      </c>
      <c r="BL465" s="16" t="s">
        <v>221</v>
      </c>
      <c r="BM465" s="253" t="s">
        <v>864</v>
      </c>
    </row>
    <row r="466" spans="1:65" s="2" customFormat="1" ht="24" customHeight="1">
      <c r="A466" s="37"/>
      <c r="B466" s="38"/>
      <c r="C466" s="242" t="s">
        <v>865</v>
      </c>
      <c r="D466" s="242" t="s">
        <v>142</v>
      </c>
      <c r="E466" s="243" t="s">
        <v>866</v>
      </c>
      <c r="F466" s="244" t="s">
        <v>867</v>
      </c>
      <c r="G466" s="245" t="s">
        <v>160</v>
      </c>
      <c r="H466" s="246">
        <v>44.596</v>
      </c>
      <c r="I466" s="247"/>
      <c r="J466" s="248">
        <f>ROUND(I466*H466,0)</f>
        <v>0</v>
      </c>
      <c r="K466" s="244" t="s">
        <v>146</v>
      </c>
      <c r="L466" s="43"/>
      <c r="M466" s="249" t="s">
        <v>1</v>
      </c>
      <c r="N466" s="250" t="s">
        <v>44</v>
      </c>
      <c r="O466" s="90"/>
      <c r="P466" s="251">
        <f>O466*H466</f>
        <v>0</v>
      </c>
      <c r="Q466" s="251">
        <v>1E-05</v>
      </c>
      <c r="R466" s="251">
        <f>Q466*H466</f>
        <v>0.00044596</v>
      </c>
      <c r="S466" s="251">
        <v>0</v>
      </c>
      <c r="T466" s="252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3" t="s">
        <v>221</v>
      </c>
      <c r="AT466" s="253" t="s">
        <v>142</v>
      </c>
      <c r="AU466" s="253" t="s">
        <v>88</v>
      </c>
      <c r="AY466" s="16" t="s">
        <v>139</v>
      </c>
      <c r="BE466" s="254">
        <f>IF(N466="základní",J466,0)</f>
        <v>0</v>
      </c>
      <c r="BF466" s="254">
        <f>IF(N466="snížená",J466,0)</f>
        <v>0</v>
      </c>
      <c r="BG466" s="254">
        <f>IF(N466="zákl. přenesená",J466,0)</f>
        <v>0</v>
      </c>
      <c r="BH466" s="254">
        <f>IF(N466="sníž. přenesená",J466,0)</f>
        <v>0</v>
      </c>
      <c r="BI466" s="254">
        <f>IF(N466="nulová",J466,0)</f>
        <v>0</v>
      </c>
      <c r="BJ466" s="16" t="s">
        <v>88</v>
      </c>
      <c r="BK466" s="254">
        <f>ROUND(I466*H466,0)</f>
        <v>0</v>
      </c>
      <c r="BL466" s="16" t="s">
        <v>221</v>
      </c>
      <c r="BM466" s="253" t="s">
        <v>868</v>
      </c>
    </row>
    <row r="467" spans="1:63" s="12" customFormat="1" ht="25.9" customHeight="1">
      <c r="A467" s="12"/>
      <c r="B467" s="226"/>
      <c r="C467" s="227"/>
      <c r="D467" s="228" t="s">
        <v>77</v>
      </c>
      <c r="E467" s="229" t="s">
        <v>869</v>
      </c>
      <c r="F467" s="229" t="s">
        <v>870</v>
      </c>
      <c r="G467" s="227"/>
      <c r="H467" s="227"/>
      <c r="I467" s="230"/>
      <c r="J467" s="231">
        <f>BK467</f>
        <v>0</v>
      </c>
      <c r="K467" s="227"/>
      <c r="L467" s="232"/>
      <c r="M467" s="233"/>
      <c r="N467" s="234"/>
      <c r="O467" s="234"/>
      <c r="P467" s="235">
        <f>P468+P470</f>
        <v>0</v>
      </c>
      <c r="Q467" s="234"/>
      <c r="R467" s="235">
        <f>R468+R470</f>
        <v>0</v>
      </c>
      <c r="S467" s="234"/>
      <c r="T467" s="236">
        <f>T468+T470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37" t="s">
        <v>167</v>
      </c>
      <c r="AT467" s="238" t="s">
        <v>77</v>
      </c>
      <c r="AU467" s="238" t="s">
        <v>78</v>
      </c>
      <c r="AY467" s="237" t="s">
        <v>139</v>
      </c>
      <c r="BK467" s="239">
        <f>BK468+BK470</f>
        <v>0</v>
      </c>
    </row>
    <row r="468" spans="1:63" s="12" customFormat="1" ht="22.8" customHeight="1">
      <c r="A468" s="12"/>
      <c r="B468" s="226"/>
      <c r="C468" s="227"/>
      <c r="D468" s="228" t="s">
        <v>77</v>
      </c>
      <c r="E468" s="240" t="s">
        <v>871</v>
      </c>
      <c r="F468" s="240" t="s">
        <v>872</v>
      </c>
      <c r="G468" s="227"/>
      <c r="H468" s="227"/>
      <c r="I468" s="230"/>
      <c r="J468" s="241">
        <f>BK468</f>
        <v>0</v>
      </c>
      <c r="K468" s="227"/>
      <c r="L468" s="232"/>
      <c r="M468" s="233"/>
      <c r="N468" s="234"/>
      <c r="O468" s="234"/>
      <c r="P468" s="235">
        <f>P469</f>
        <v>0</v>
      </c>
      <c r="Q468" s="234"/>
      <c r="R468" s="235">
        <f>R469</f>
        <v>0</v>
      </c>
      <c r="S468" s="234"/>
      <c r="T468" s="236">
        <f>T469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37" t="s">
        <v>167</v>
      </c>
      <c r="AT468" s="238" t="s">
        <v>77</v>
      </c>
      <c r="AU468" s="238" t="s">
        <v>8</v>
      </c>
      <c r="AY468" s="237" t="s">
        <v>139</v>
      </c>
      <c r="BK468" s="239">
        <f>BK469</f>
        <v>0</v>
      </c>
    </row>
    <row r="469" spans="1:65" s="2" customFormat="1" ht="24" customHeight="1">
      <c r="A469" s="37"/>
      <c r="B469" s="38"/>
      <c r="C469" s="242" t="s">
        <v>873</v>
      </c>
      <c r="D469" s="242" t="s">
        <v>142</v>
      </c>
      <c r="E469" s="243" t="s">
        <v>874</v>
      </c>
      <c r="F469" s="244" t="s">
        <v>875</v>
      </c>
      <c r="G469" s="245" t="s">
        <v>876</v>
      </c>
      <c r="H469" s="246">
        <v>1</v>
      </c>
      <c r="I469" s="247"/>
      <c r="J469" s="248">
        <f>ROUND(I469*H469,0)</f>
        <v>0</v>
      </c>
      <c r="K469" s="244" t="s">
        <v>877</v>
      </c>
      <c r="L469" s="43"/>
      <c r="M469" s="249" t="s">
        <v>1</v>
      </c>
      <c r="N469" s="250" t="s">
        <v>44</v>
      </c>
      <c r="O469" s="90"/>
      <c r="P469" s="251">
        <f>O469*H469</f>
        <v>0</v>
      </c>
      <c r="Q469" s="251">
        <v>0</v>
      </c>
      <c r="R469" s="251">
        <f>Q469*H469</f>
        <v>0</v>
      </c>
      <c r="S469" s="251">
        <v>0</v>
      </c>
      <c r="T469" s="252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53" t="s">
        <v>878</v>
      </c>
      <c r="AT469" s="253" t="s">
        <v>142</v>
      </c>
      <c r="AU469" s="253" t="s">
        <v>88</v>
      </c>
      <c r="AY469" s="16" t="s">
        <v>139</v>
      </c>
      <c r="BE469" s="254">
        <f>IF(N469="základní",J469,0)</f>
        <v>0</v>
      </c>
      <c r="BF469" s="254">
        <f>IF(N469="snížená",J469,0)</f>
        <v>0</v>
      </c>
      <c r="BG469" s="254">
        <f>IF(N469="zákl. přenesená",J469,0)</f>
        <v>0</v>
      </c>
      <c r="BH469" s="254">
        <f>IF(N469="sníž. přenesená",J469,0)</f>
        <v>0</v>
      </c>
      <c r="BI469" s="254">
        <f>IF(N469="nulová",J469,0)</f>
        <v>0</v>
      </c>
      <c r="BJ469" s="16" t="s">
        <v>88</v>
      </c>
      <c r="BK469" s="254">
        <f>ROUND(I469*H469,0)</f>
        <v>0</v>
      </c>
      <c r="BL469" s="16" t="s">
        <v>878</v>
      </c>
      <c r="BM469" s="253" t="s">
        <v>879</v>
      </c>
    </row>
    <row r="470" spans="1:63" s="12" customFormat="1" ht="22.8" customHeight="1">
      <c r="A470" s="12"/>
      <c r="B470" s="226"/>
      <c r="C470" s="227"/>
      <c r="D470" s="228" t="s">
        <v>77</v>
      </c>
      <c r="E470" s="240" t="s">
        <v>880</v>
      </c>
      <c r="F470" s="240" t="s">
        <v>881</v>
      </c>
      <c r="G470" s="227"/>
      <c r="H470" s="227"/>
      <c r="I470" s="230"/>
      <c r="J470" s="241">
        <f>BK470</f>
        <v>0</v>
      </c>
      <c r="K470" s="227"/>
      <c r="L470" s="232"/>
      <c r="M470" s="233"/>
      <c r="N470" s="234"/>
      <c r="O470" s="234"/>
      <c r="P470" s="235">
        <f>SUM(P471:P472)</f>
        <v>0</v>
      </c>
      <c r="Q470" s="234"/>
      <c r="R470" s="235">
        <f>SUM(R471:R472)</f>
        <v>0</v>
      </c>
      <c r="S470" s="234"/>
      <c r="T470" s="236">
        <f>SUM(T471:T472)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7" t="s">
        <v>167</v>
      </c>
      <c r="AT470" s="238" t="s">
        <v>77</v>
      </c>
      <c r="AU470" s="238" t="s">
        <v>8</v>
      </c>
      <c r="AY470" s="237" t="s">
        <v>139</v>
      </c>
      <c r="BK470" s="239">
        <f>SUM(BK471:BK472)</f>
        <v>0</v>
      </c>
    </row>
    <row r="471" spans="1:65" s="2" customFormat="1" ht="16.5" customHeight="1">
      <c r="A471" s="37"/>
      <c r="B471" s="38"/>
      <c r="C471" s="242" t="s">
        <v>882</v>
      </c>
      <c r="D471" s="242" t="s">
        <v>142</v>
      </c>
      <c r="E471" s="243" t="s">
        <v>883</v>
      </c>
      <c r="F471" s="244" t="s">
        <v>881</v>
      </c>
      <c r="G471" s="245" t="s">
        <v>876</v>
      </c>
      <c r="H471" s="246">
        <v>1</v>
      </c>
      <c r="I471" s="247"/>
      <c r="J471" s="248">
        <f>ROUND(I471*H471,0)</f>
        <v>0</v>
      </c>
      <c r="K471" s="244" t="s">
        <v>877</v>
      </c>
      <c r="L471" s="43"/>
      <c r="M471" s="249" t="s">
        <v>1</v>
      </c>
      <c r="N471" s="250" t="s">
        <v>44</v>
      </c>
      <c r="O471" s="90"/>
      <c r="P471" s="251">
        <f>O471*H471</f>
        <v>0</v>
      </c>
      <c r="Q471" s="251">
        <v>0</v>
      </c>
      <c r="R471" s="251">
        <f>Q471*H471</f>
        <v>0</v>
      </c>
      <c r="S471" s="251">
        <v>0</v>
      </c>
      <c r="T471" s="252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53" t="s">
        <v>878</v>
      </c>
      <c r="AT471" s="253" t="s">
        <v>142</v>
      </c>
      <c r="AU471" s="253" t="s">
        <v>88</v>
      </c>
      <c r="AY471" s="16" t="s">
        <v>139</v>
      </c>
      <c r="BE471" s="254">
        <f>IF(N471="základní",J471,0)</f>
        <v>0</v>
      </c>
      <c r="BF471" s="254">
        <f>IF(N471="snížená",J471,0)</f>
        <v>0</v>
      </c>
      <c r="BG471" s="254">
        <f>IF(N471="zákl. přenesená",J471,0)</f>
        <v>0</v>
      </c>
      <c r="BH471" s="254">
        <f>IF(N471="sníž. přenesená",J471,0)</f>
        <v>0</v>
      </c>
      <c r="BI471" s="254">
        <f>IF(N471="nulová",J471,0)</f>
        <v>0</v>
      </c>
      <c r="BJ471" s="16" t="s">
        <v>88</v>
      </c>
      <c r="BK471" s="254">
        <f>ROUND(I471*H471,0)</f>
        <v>0</v>
      </c>
      <c r="BL471" s="16" t="s">
        <v>878</v>
      </c>
      <c r="BM471" s="253" t="s">
        <v>884</v>
      </c>
    </row>
    <row r="472" spans="1:65" s="2" customFormat="1" ht="36" customHeight="1">
      <c r="A472" s="37"/>
      <c r="B472" s="38"/>
      <c r="C472" s="242" t="s">
        <v>885</v>
      </c>
      <c r="D472" s="242" t="s">
        <v>142</v>
      </c>
      <c r="E472" s="243" t="s">
        <v>886</v>
      </c>
      <c r="F472" s="244" t="s">
        <v>887</v>
      </c>
      <c r="G472" s="245" t="s">
        <v>876</v>
      </c>
      <c r="H472" s="246">
        <v>1</v>
      </c>
      <c r="I472" s="247"/>
      <c r="J472" s="248">
        <f>ROUND(I472*H472,0)</f>
        <v>0</v>
      </c>
      <c r="K472" s="244" t="s">
        <v>877</v>
      </c>
      <c r="L472" s="43"/>
      <c r="M472" s="287" t="s">
        <v>1</v>
      </c>
      <c r="N472" s="288" t="s">
        <v>44</v>
      </c>
      <c r="O472" s="289"/>
      <c r="P472" s="290">
        <f>O472*H472</f>
        <v>0</v>
      </c>
      <c r="Q472" s="290">
        <v>0</v>
      </c>
      <c r="R472" s="290">
        <f>Q472*H472</f>
        <v>0</v>
      </c>
      <c r="S472" s="290">
        <v>0</v>
      </c>
      <c r="T472" s="291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3" t="s">
        <v>878</v>
      </c>
      <c r="AT472" s="253" t="s">
        <v>142</v>
      </c>
      <c r="AU472" s="253" t="s">
        <v>88</v>
      </c>
      <c r="AY472" s="16" t="s">
        <v>139</v>
      </c>
      <c r="BE472" s="254">
        <f>IF(N472="základní",J472,0)</f>
        <v>0</v>
      </c>
      <c r="BF472" s="254">
        <f>IF(N472="snížená",J472,0)</f>
        <v>0</v>
      </c>
      <c r="BG472" s="254">
        <f>IF(N472="zákl. přenesená",J472,0)</f>
        <v>0</v>
      </c>
      <c r="BH472" s="254">
        <f>IF(N472="sníž. přenesená",J472,0)</f>
        <v>0</v>
      </c>
      <c r="BI472" s="254">
        <f>IF(N472="nulová",J472,0)</f>
        <v>0</v>
      </c>
      <c r="BJ472" s="16" t="s">
        <v>88</v>
      </c>
      <c r="BK472" s="254">
        <f>ROUND(I472*H472,0)</f>
        <v>0</v>
      </c>
      <c r="BL472" s="16" t="s">
        <v>878</v>
      </c>
      <c r="BM472" s="253" t="s">
        <v>888</v>
      </c>
    </row>
    <row r="473" spans="1:31" s="2" customFormat="1" ht="6.95" customHeight="1">
      <c r="A473" s="37"/>
      <c r="B473" s="65"/>
      <c r="C473" s="66"/>
      <c r="D473" s="66"/>
      <c r="E473" s="66"/>
      <c r="F473" s="66"/>
      <c r="G473" s="66"/>
      <c r="H473" s="66"/>
      <c r="I473" s="191"/>
      <c r="J473" s="66"/>
      <c r="K473" s="66"/>
      <c r="L473" s="43"/>
      <c r="M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</row>
  </sheetData>
  <sheetProtection password="CC35" sheet="1" objects="1" scenarios="1" formatColumns="0" formatRows="0" autoFilter="0"/>
  <autoFilter ref="C132:K472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</v>
      </c>
    </row>
    <row r="4" spans="2:46" s="1" customFormat="1" ht="24.95" customHeight="1">
      <c r="B4" s="19"/>
      <c r="D4" s="149" t="s">
        <v>99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Zateplení panelových domů č.p. 1160 a 1161, ul. Kaštanová, Sušice II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100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101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889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890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4. 12. 2019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55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34</v>
      </c>
      <c r="E25" s="37"/>
      <c r="F25" s="37"/>
      <c r="G25" s="37"/>
      <c r="H25" s="37"/>
      <c r="I25" s="155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891</v>
      </c>
      <c r="F26" s="37"/>
      <c r="G26" s="37"/>
      <c r="H26" s="37"/>
      <c r="I26" s="155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36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37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38</v>
      </c>
      <c r="E32" s="37"/>
      <c r="F32" s="37"/>
      <c r="G32" s="37"/>
      <c r="H32" s="37"/>
      <c r="I32" s="153"/>
      <c r="J32" s="165">
        <f>ROUND(J125,0)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40</v>
      </c>
      <c r="G34" s="37"/>
      <c r="H34" s="37"/>
      <c r="I34" s="167" t="s">
        <v>39</v>
      </c>
      <c r="J34" s="166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42</v>
      </c>
      <c r="E35" s="151" t="s">
        <v>43</v>
      </c>
      <c r="F35" s="169">
        <f>ROUND((SUM(BE125:BE161)),0)</f>
        <v>0</v>
      </c>
      <c r="G35" s="37"/>
      <c r="H35" s="37"/>
      <c r="I35" s="170">
        <v>0.21</v>
      </c>
      <c r="J35" s="169">
        <f>ROUND(((SUM(BE125:BE161))*I35),0)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44</v>
      </c>
      <c r="F36" s="169">
        <f>ROUND((SUM(BF125:BF161)),0)</f>
        <v>0</v>
      </c>
      <c r="G36" s="37"/>
      <c r="H36" s="37"/>
      <c r="I36" s="170">
        <v>0.15</v>
      </c>
      <c r="J36" s="169">
        <f>ROUND(((SUM(BF125:BF161))*I36),0)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ROUND((SUM(BG125:BG161)),0)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46</v>
      </c>
      <c r="F38" s="169">
        <f>ROUND((SUM(BH125:BH161)),0)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47</v>
      </c>
      <c r="F39" s="169">
        <f>ROUND((SUM(BI125:BI161)),0)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48</v>
      </c>
      <c r="E41" s="173"/>
      <c r="F41" s="173"/>
      <c r="G41" s="174" t="s">
        <v>49</v>
      </c>
      <c r="H41" s="175" t="s">
        <v>50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51</v>
      </c>
      <c r="E50" s="180"/>
      <c r="F50" s="180"/>
      <c r="G50" s="179" t="s">
        <v>52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53</v>
      </c>
      <c r="E61" s="183"/>
      <c r="F61" s="184" t="s">
        <v>54</v>
      </c>
      <c r="G61" s="182" t="s">
        <v>53</v>
      </c>
      <c r="H61" s="183"/>
      <c r="I61" s="185"/>
      <c r="J61" s="186" t="s">
        <v>54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55</v>
      </c>
      <c r="E65" s="187"/>
      <c r="F65" s="187"/>
      <c r="G65" s="179" t="s">
        <v>56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53</v>
      </c>
      <c r="E76" s="183"/>
      <c r="F76" s="184" t="s">
        <v>54</v>
      </c>
      <c r="G76" s="182" t="s">
        <v>53</v>
      </c>
      <c r="H76" s="183"/>
      <c r="I76" s="185"/>
      <c r="J76" s="186" t="s">
        <v>54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Zateplení panelových domů č.p. 1160 a 1161, ul. Kaštanová, Sušice II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100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101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889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011 - Panelový dům č.p. 1160 - elektroinstalace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>Sušice</v>
      </c>
      <c r="G91" s="39"/>
      <c r="H91" s="39"/>
      <c r="I91" s="155" t="s">
        <v>23</v>
      </c>
      <c r="J91" s="78" t="str">
        <f>IF(J14="","",J14)</f>
        <v>4. 12. 2019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25</v>
      </c>
      <c r="D93" s="39"/>
      <c r="E93" s="39"/>
      <c r="F93" s="26" t="str">
        <f>E17</f>
        <v>Město Sušice</v>
      </c>
      <c r="G93" s="39"/>
      <c r="H93" s="39"/>
      <c r="I93" s="155" t="s">
        <v>31</v>
      </c>
      <c r="J93" s="35" t="str">
        <f>E23</f>
        <v>Ing. Jan Prášek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34</v>
      </c>
      <c r="J94" s="35" t="str">
        <f>E26</f>
        <v>Ing. Petr Kocman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103</v>
      </c>
      <c r="D96" s="197"/>
      <c r="E96" s="197"/>
      <c r="F96" s="197"/>
      <c r="G96" s="197"/>
      <c r="H96" s="197"/>
      <c r="I96" s="198"/>
      <c r="J96" s="199" t="s">
        <v>104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105</v>
      </c>
      <c r="D98" s="39"/>
      <c r="E98" s="39"/>
      <c r="F98" s="39"/>
      <c r="G98" s="39"/>
      <c r="H98" s="39"/>
      <c r="I98" s="153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106</v>
      </c>
    </row>
    <row r="99" spans="1:31" s="9" customFormat="1" ht="24.95" customHeight="1">
      <c r="A99" s="9"/>
      <c r="B99" s="201"/>
      <c r="C99" s="202"/>
      <c r="D99" s="203" t="s">
        <v>892</v>
      </c>
      <c r="E99" s="204"/>
      <c r="F99" s="204"/>
      <c r="G99" s="204"/>
      <c r="H99" s="204"/>
      <c r="I99" s="205"/>
      <c r="J99" s="206">
        <f>J126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893</v>
      </c>
      <c r="E100" s="204"/>
      <c r="F100" s="204"/>
      <c r="G100" s="204"/>
      <c r="H100" s="204"/>
      <c r="I100" s="205"/>
      <c r="J100" s="206">
        <f>J129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1"/>
      <c r="C101" s="202"/>
      <c r="D101" s="203" t="s">
        <v>894</v>
      </c>
      <c r="E101" s="204"/>
      <c r="F101" s="204"/>
      <c r="G101" s="204"/>
      <c r="H101" s="204"/>
      <c r="I101" s="205"/>
      <c r="J101" s="206">
        <f>J135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1"/>
      <c r="C102" s="202"/>
      <c r="D102" s="203" t="s">
        <v>895</v>
      </c>
      <c r="E102" s="204"/>
      <c r="F102" s="204"/>
      <c r="G102" s="204"/>
      <c r="H102" s="204"/>
      <c r="I102" s="205"/>
      <c r="J102" s="206">
        <f>J139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1"/>
      <c r="C103" s="202"/>
      <c r="D103" s="203" t="s">
        <v>896</v>
      </c>
      <c r="E103" s="204"/>
      <c r="F103" s="204"/>
      <c r="G103" s="204"/>
      <c r="H103" s="204"/>
      <c r="I103" s="205"/>
      <c r="J103" s="206">
        <f>J157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1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124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17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5" t="str">
        <f>E7</f>
        <v>Zateplení panelových domů č.p. 1160 a 1161, ul. Kaštanová, Sušice II</v>
      </c>
      <c r="F113" s="31"/>
      <c r="G113" s="31"/>
      <c r="H113" s="31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100</v>
      </c>
      <c r="D114" s="21"/>
      <c r="E114" s="21"/>
      <c r="F114" s="21"/>
      <c r="G114" s="21"/>
      <c r="H114" s="21"/>
      <c r="I114" s="145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5" t="s">
        <v>101</v>
      </c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889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011 - Panelový dům č.p. 1160 - elektroinstalace</v>
      </c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9"/>
      <c r="E119" s="39"/>
      <c r="F119" s="26" t="str">
        <f>F14</f>
        <v>Sušice</v>
      </c>
      <c r="G119" s="39"/>
      <c r="H119" s="39"/>
      <c r="I119" s="155" t="s">
        <v>23</v>
      </c>
      <c r="J119" s="78" t="str">
        <f>IF(J14="","",J14)</f>
        <v>4. 12. 2019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25</v>
      </c>
      <c r="D121" s="39"/>
      <c r="E121" s="39"/>
      <c r="F121" s="26" t="str">
        <f>E17</f>
        <v>Město Sušice</v>
      </c>
      <c r="G121" s="39"/>
      <c r="H121" s="39"/>
      <c r="I121" s="155" t="s">
        <v>31</v>
      </c>
      <c r="J121" s="35" t="str">
        <f>E23</f>
        <v>Ing. Jan Prášek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IF(E20="","",E20)</f>
        <v>Vyplň údaj</v>
      </c>
      <c r="G122" s="39"/>
      <c r="H122" s="39"/>
      <c r="I122" s="155" t="s">
        <v>34</v>
      </c>
      <c r="J122" s="35" t="str">
        <f>E26</f>
        <v>Ing. Petr Kocman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4"/>
      <c r="B124" s="215"/>
      <c r="C124" s="216" t="s">
        <v>125</v>
      </c>
      <c r="D124" s="217" t="s">
        <v>63</v>
      </c>
      <c r="E124" s="217" t="s">
        <v>59</v>
      </c>
      <c r="F124" s="217" t="s">
        <v>60</v>
      </c>
      <c r="G124" s="217" t="s">
        <v>126</v>
      </c>
      <c r="H124" s="217" t="s">
        <v>127</v>
      </c>
      <c r="I124" s="218" t="s">
        <v>128</v>
      </c>
      <c r="J124" s="217" t="s">
        <v>104</v>
      </c>
      <c r="K124" s="219" t="s">
        <v>129</v>
      </c>
      <c r="L124" s="220"/>
      <c r="M124" s="99" t="s">
        <v>1</v>
      </c>
      <c r="N124" s="100" t="s">
        <v>42</v>
      </c>
      <c r="O124" s="100" t="s">
        <v>130</v>
      </c>
      <c r="P124" s="100" t="s">
        <v>131</v>
      </c>
      <c r="Q124" s="100" t="s">
        <v>132</v>
      </c>
      <c r="R124" s="100" t="s">
        <v>133</v>
      </c>
      <c r="S124" s="100" t="s">
        <v>134</v>
      </c>
      <c r="T124" s="101" t="s">
        <v>135</v>
      </c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</row>
    <row r="125" spans="1:63" s="2" customFormat="1" ht="22.8" customHeight="1">
      <c r="A125" s="37"/>
      <c r="B125" s="38"/>
      <c r="C125" s="106" t="s">
        <v>136</v>
      </c>
      <c r="D125" s="39"/>
      <c r="E125" s="39"/>
      <c r="F125" s="39"/>
      <c r="G125" s="39"/>
      <c r="H125" s="39"/>
      <c r="I125" s="153"/>
      <c r="J125" s="221">
        <f>BK125</f>
        <v>0</v>
      </c>
      <c r="K125" s="39"/>
      <c r="L125" s="43"/>
      <c r="M125" s="102"/>
      <c r="N125" s="222"/>
      <c r="O125" s="103"/>
      <c r="P125" s="223">
        <f>P126+P129+P135+P139+P157</f>
        <v>0</v>
      </c>
      <c r="Q125" s="103"/>
      <c r="R125" s="223">
        <f>R126+R129+R135+R139+R157</f>
        <v>0</v>
      </c>
      <c r="S125" s="103"/>
      <c r="T125" s="224">
        <f>T126+T129+T135+T139+T157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106</v>
      </c>
      <c r="BK125" s="225">
        <f>BK126+BK129+BK135+BK139+BK157</f>
        <v>0</v>
      </c>
    </row>
    <row r="126" spans="1:63" s="12" customFormat="1" ht="25.9" customHeight="1">
      <c r="A126" s="12"/>
      <c r="B126" s="226"/>
      <c r="C126" s="227"/>
      <c r="D126" s="228" t="s">
        <v>77</v>
      </c>
      <c r="E126" s="229" t="s">
        <v>897</v>
      </c>
      <c r="F126" s="229" t="s">
        <v>898</v>
      </c>
      <c r="G126" s="227"/>
      <c r="H126" s="227"/>
      <c r="I126" s="230"/>
      <c r="J126" s="231">
        <f>BK126</f>
        <v>0</v>
      </c>
      <c r="K126" s="227"/>
      <c r="L126" s="232"/>
      <c r="M126" s="233"/>
      <c r="N126" s="234"/>
      <c r="O126" s="234"/>
      <c r="P126" s="235">
        <f>SUM(P127:P128)</f>
        <v>0</v>
      </c>
      <c r="Q126" s="234"/>
      <c r="R126" s="235">
        <f>SUM(R127:R128)</f>
        <v>0</v>
      </c>
      <c r="S126" s="234"/>
      <c r="T126" s="236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</v>
      </c>
      <c r="AT126" s="238" t="s">
        <v>77</v>
      </c>
      <c r="AU126" s="238" t="s">
        <v>78</v>
      </c>
      <c r="AY126" s="237" t="s">
        <v>139</v>
      </c>
      <c r="BK126" s="239">
        <f>SUM(BK127:BK128)</f>
        <v>0</v>
      </c>
    </row>
    <row r="127" spans="1:65" s="2" customFormat="1" ht="24" customHeight="1">
      <c r="A127" s="37"/>
      <c r="B127" s="38"/>
      <c r="C127" s="267" t="s">
        <v>8</v>
      </c>
      <c r="D127" s="267" t="s">
        <v>189</v>
      </c>
      <c r="E127" s="268" t="s">
        <v>899</v>
      </c>
      <c r="F127" s="269" t="s">
        <v>900</v>
      </c>
      <c r="G127" s="270" t="s">
        <v>741</v>
      </c>
      <c r="H127" s="271">
        <v>1</v>
      </c>
      <c r="I127" s="272"/>
      <c r="J127" s="273">
        <f>ROUND(I127*H127,0)</f>
        <v>0</v>
      </c>
      <c r="K127" s="269" t="s">
        <v>1</v>
      </c>
      <c r="L127" s="274"/>
      <c r="M127" s="275" t="s">
        <v>1</v>
      </c>
      <c r="N127" s="276" t="s">
        <v>44</v>
      </c>
      <c r="O127" s="9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3" t="s">
        <v>182</v>
      </c>
      <c r="AT127" s="253" t="s">
        <v>189</v>
      </c>
      <c r="AU127" s="253" t="s">
        <v>8</v>
      </c>
      <c r="AY127" s="16" t="s">
        <v>139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6" t="s">
        <v>88</v>
      </c>
      <c r="BK127" s="254">
        <f>ROUND(I127*H127,0)</f>
        <v>0</v>
      </c>
      <c r="BL127" s="16" t="s">
        <v>147</v>
      </c>
      <c r="BM127" s="253" t="s">
        <v>901</v>
      </c>
    </row>
    <row r="128" spans="1:65" s="2" customFormat="1" ht="16.5" customHeight="1">
      <c r="A128" s="37"/>
      <c r="B128" s="38"/>
      <c r="C128" s="242" t="s">
        <v>88</v>
      </c>
      <c r="D128" s="242" t="s">
        <v>142</v>
      </c>
      <c r="E128" s="243" t="s">
        <v>902</v>
      </c>
      <c r="F128" s="244" t="s">
        <v>903</v>
      </c>
      <c r="G128" s="245" t="s">
        <v>876</v>
      </c>
      <c r="H128" s="246">
        <v>1</v>
      </c>
      <c r="I128" s="247"/>
      <c r="J128" s="248">
        <f>ROUND(I128*H128,0)</f>
        <v>0</v>
      </c>
      <c r="K128" s="244" t="s">
        <v>1</v>
      </c>
      <c r="L128" s="43"/>
      <c r="M128" s="249" t="s">
        <v>1</v>
      </c>
      <c r="N128" s="250" t="s">
        <v>44</v>
      </c>
      <c r="O128" s="90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3" t="s">
        <v>147</v>
      </c>
      <c r="AT128" s="253" t="s">
        <v>142</v>
      </c>
      <c r="AU128" s="253" t="s">
        <v>8</v>
      </c>
      <c r="AY128" s="16" t="s">
        <v>139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6" t="s">
        <v>88</v>
      </c>
      <c r="BK128" s="254">
        <f>ROUND(I128*H128,0)</f>
        <v>0</v>
      </c>
      <c r="BL128" s="16" t="s">
        <v>147</v>
      </c>
      <c r="BM128" s="253" t="s">
        <v>904</v>
      </c>
    </row>
    <row r="129" spans="1:63" s="12" customFormat="1" ht="25.9" customHeight="1">
      <c r="A129" s="12"/>
      <c r="B129" s="226"/>
      <c r="C129" s="227"/>
      <c r="D129" s="228" t="s">
        <v>77</v>
      </c>
      <c r="E129" s="229" t="s">
        <v>905</v>
      </c>
      <c r="F129" s="229" t="s">
        <v>906</v>
      </c>
      <c r="G129" s="227"/>
      <c r="H129" s="227"/>
      <c r="I129" s="230"/>
      <c r="J129" s="231">
        <f>BK129</f>
        <v>0</v>
      </c>
      <c r="K129" s="227"/>
      <c r="L129" s="232"/>
      <c r="M129" s="233"/>
      <c r="N129" s="234"/>
      <c r="O129" s="234"/>
      <c r="P129" s="235">
        <f>SUM(P130:P134)</f>
        <v>0</v>
      </c>
      <c r="Q129" s="234"/>
      <c r="R129" s="235">
        <f>SUM(R130:R134)</f>
        <v>0</v>
      </c>
      <c r="S129" s="234"/>
      <c r="T129" s="236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7" t="s">
        <v>8</v>
      </c>
      <c r="AT129" s="238" t="s">
        <v>77</v>
      </c>
      <c r="AU129" s="238" t="s">
        <v>78</v>
      </c>
      <c r="AY129" s="237" t="s">
        <v>139</v>
      </c>
      <c r="BK129" s="239">
        <f>SUM(BK130:BK134)</f>
        <v>0</v>
      </c>
    </row>
    <row r="130" spans="1:65" s="2" customFormat="1" ht="16.5" customHeight="1">
      <c r="A130" s="37"/>
      <c r="B130" s="38"/>
      <c r="C130" s="267" t="s">
        <v>140</v>
      </c>
      <c r="D130" s="267" t="s">
        <v>189</v>
      </c>
      <c r="E130" s="268" t="s">
        <v>907</v>
      </c>
      <c r="F130" s="269" t="s">
        <v>908</v>
      </c>
      <c r="G130" s="270" t="s">
        <v>741</v>
      </c>
      <c r="H130" s="271">
        <v>1</v>
      </c>
      <c r="I130" s="272"/>
      <c r="J130" s="273">
        <f>ROUND(I130*H130,0)</f>
        <v>0</v>
      </c>
      <c r="K130" s="269" t="s">
        <v>1</v>
      </c>
      <c r="L130" s="274"/>
      <c r="M130" s="275" t="s">
        <v>1</v>
      </c>
      <c r="N130" s="276" t="s">
        <v>44</v>
      </c>
      <c r="O130" s="90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3" t="s">
        <v>182</v>
      </c>
      <c r="AT130" s="253" t="s">
        <v>189</v>
      </c>
      <c r="AU130" s="253" t="s">
        <v>8</v>
      </c>
      <c r="AY130" s="16" t="s">
        <v>139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6" t="s">
        <v>88</v>
      </c>
      <c r="BK130" s="254">
        <f>ROUND(I130*H130,0)</f>
        <v>0</v>
      </c>
      <c r="BL130" s="16" t="s">
        <v>147</v>
      </c>
      <c r="BM130" s="253" t="s">
        <v>909</v>
      </c>
    </row>
    <row r="131" spans="1:65" s="2" customFormat="1" ht="16.5" customHeight="1">
      <c r="A131" s="37"/>
      <c r="B131" s="38"/>
      <c r="C131" s="267" t="s">
        <v>147</v>
      </c>
      <c r="D131" s="267" t="s">
        <v>189</v>
      </c>
      <c r="E131" s="268" t="s">
        <v>910</v>
      </c>
      <c r="F131" s="269" t="s">
        <v>911</v>
      </c>
      <c r="G131" s="270" t="s">
        <v>741</v>
      </c>
      <c r="H131" s="271">
        <v>1</v>
      </c>
      <c r="I131" s="272"/>
      <c r="J131" s="273">
        <f>ROUND(I131*H131,0)</f>
        <v>0</v>
      </c>
      <c r="K131" s="269" t="s">
        <v>1</v>
      </c>
      <c r="L131" s="274"/>
      <c r="M131" s="275" t="s">
        <v>1</v>
      </c>
      <c r="N131" s="276" t="s">
        <v>44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182</v>
      </c>
      <c r="AT131" s="253" t="s">
        <v>189</v>
      </c>
      <c r="AU131" s="253" t="s">
        <v>8</v>
      </c>
      <c r="AY131" s="16" t="s">
        <v>139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88</v>
      </c>
      <c r="BK131" s="254">
        <f>ROUND(I131*H131,0)</f>
        <v>0</v>
      </c>
      <c r="BL131" s="16" t="s">
        <v>147</v>
      </c>
      <c r="BM131" s="253" t="s">
        <v>912</v>
      </c>
    </row>
    <row r="132" spans="1:65" s="2" customFormat="1" ht="16.5" customHeight="1">
      <c r="A132" s="37"/>
      <c r="B132" s="38"/>
      <c r="C132" s="267" t="s">
        <v>167</v>
      </c>
      <c r="D132" s="267" t="s">
        <v>189</v>
      </c>
      <c r="E132" s="268" t="s">
        <v>913</v>
      </c>
      <c r="F132" s="269" t="s">
        <v>914</v>
      </c>
      <c r="G132" s="270" t="s">
        <v>741</v>
      </c>
      <c r="H132" s="271">
        <v>1</v>
      </c>
      <c r="I132" s="272"/>
      <c r="J132" s="273">
        <f>ROUND(I132*H132,0)</f>
        <v>0</v>
      </c>
      <c r="K132" s="269" t="s">
        <v>1</v>
      </c>
      <c r="L132" s="274"/>
      <c r="M132" s="275" t="s">
        <v>1</v>
      </c>
      <c r="N132" s="276" t="s">
        <v>44</v>
      </c>
      <c r="O132" s="90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182</v>
      </c>
      <c r="AT132" s="253" t="s">
        <v>189</v>
      </c>
      <c r="AU132" s="253" t="s">
        <v>8</v>
      </c>
      <c r="AY132" s="16" t="s">
        <v>139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88</v>
      </c>
      <c r="BK132" s="254">
        <f>ROUND(I132*H132,0)</f>
        <v>0</v>
      </c>
      <c r="BL132" s="16" t="s">
        <v>147</v>
      </c>
      <c r="BM132" s="253" t="s">
        <v>915</v>
      </c>
    </row>
    <row r="133" spans="1:65" s="2" customFormat="1" ht="16.5" customHeight="1">
      <c r="A133" s="37"/>
      <c r="B133" s="38"/>
      <c r="C133" s="267" t="s">
        <v>156</v>
      </c>
      <c r="D133" s="267" t="s">
        <v>189</v>
      </c>
      <c r="E133" s="268" t="s">
        <v>916</v>
      </c>
      <c r="F133" s="269" t="s">
        <v>917</v>
      </c>
      <c r="G133" s="270" t="s">
        <v>153</v>
      </c>
      <c r="H133" s="271">
        <v>11</v>
      </c>
      <c r="I133" s="272"/>
      <c r="J133" s="273">
        <f>ROUND(I133*H133,0)</f>
        <v>0</v>
      </c>
      <c r="K133" s="269" t="s">
        <v>1</v>
      </c>
      <c r="L133" s="274"/>
      <c r="M133" s="275" t="s">
        <v>1</v>
      </c>
      <c r="N133" s="276" t="s">
        <v>44</v>
      </c>
      <c r="O133" s="90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3" t="s">
        <v>182</v>
      </c>
      <c r="AT133" s="253" t="s">
        <v>189</v>
      </c>
      <c r="AU133" s="253" t="s">
        <v>8</v>
      </c>
      <c r="AY133" s="16" t="s">
        <v>139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6" t="s">
        <v>88</v>
      </c>
      <c r="BK133" s="254">
        <f>ROUND(I133*H133,0)</f>
        <v>0</v>
      </c>
      <c r="BL133" s="16" t="s">
        <v>147</v>
      </c>
      <c r="BM133" s="253" t="s">
        <v>918</v>
      </c>
    </row>
    <row r="134" spans="1:65" s="2" customFormat="1" ht="16.5" customHeight="1">
      <c r="A134" s="37"/>
      <c r="B134" s="38"/>
      <c r="C134" s="242" t="s">
        <v>177</v>
      </c>
      <c r="D134" s="242" t="s">
        <v>142</v>
      </c>
      <c r="E134" s="243" t="s">
        <v>919</v>
      </c>
      <c r="F134" s="244" t="s">
        <v>920</v>
      </c>
      <c r="G134" s="245" t="s">
        <v>876</v>
      </c>
      <c r="H134" s="246">
        <v>1</v>
      </c>
      <c r="I134" s="247"/>
      <c r="J134" s="248">
        <f>ROUND(I134*H134,0)</f>
        <v>0</v>
      </c>
      <c r="K134" s="244" t="s">
        <v>1</v>
      </c>
      <c r="L134" s="43"/>
      <c r="M134" s="249" t="s">
        <v>1</v>
      </c>
      <c r="N134" s="250" t="s">
        <v>44</v>
      </c>
      <c r="O134" s="90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147</v>
      </c>
      <c r="AT134" s="253" t="s">
        <v>142</v>
      </c>
      <c r="AU134" s="253" t="s">
        <v>8</v>
      </c>
      <c r="AY134" s="16" t="s">
        <v>139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88</v>
      </c>
      <c r="BK134" s="254">
        <f>ROUND(I134*H134,0)</f>
        <v>0</v>
      </c>
      <c r="BL134" s="16" t="s">
        <v>147</v>
      </c>
      <c r="BM134" s="253" t="s">
        <v>921</v>
      </c>
    </row>
    <row r="135" spans="1:63" s="12" customFormat="1" ht="25.9" customHeight="1">
      <c r="A135" s="12"/>
      <c r="B135" s="226"/>
      <c r="C135" s="227"/>
      <c r="D135" s="228" t="s">
        <v>77</v>
      </c>
      <c r="E135" s="229" t="s">
        <v>922</v>
      </c>
      <c r="F135" s="229" t="s">
        <v>923</v>
      </c>
      <c r="G135" s="227"/>
      <c r="H135" s="227"/>
      <c r="I135" s="230"/>
      <c r="J135" s="231">
        <f>BK135</f>
        <v>0</v>
      </c>
      <c r="K135" s="227"/>
      <c r="L135" s="232"/>
      <c r="M135" s="233"/>
      <c r="N135" s="234"/>
      <c r="O135" s="234"/>
      <c r="P135" s="235">
        <f>SUM(P136:P138)</f>
        <v>0</v>
      </c>
      <c r="Q135" s="234"/>
      <c r="R135" s="235">
        <f>SUM(R136:R138)</f>
        <v>0</v>
      </c>
      <c r="S135" s="234"/>
      <c r="T135" s="236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7" t="s">
        <v>8</v>
      </c>
      <c r="AT135" s="238" t="s">
        <v>77</v>
      </c>
      <c r="AU135" s="238" t="s">
        <v>78</v>
      </c>
      <c r="AY135" s="237" t="s">
        <v>139</v>
      </c>
      <c r="BK135" s="239">
        <f>SUM(BK136:BK138)</f>
        <v>0</v>
      </c>
    </row>
    <row r="136" spans="1:65" s="2" customFormat="1" ht="16.5" customHeight="1">
      <c r="A136" s="37"/>
      <c r="B136" s="38"/>
      <c r="C136" s="267" t="s">
        <v>182</v>
      </c>
      <c r="D136" s="267" t="s">
        <v>189</v>
      </c>
      <c r="E136" s="268" t="s">
        <v>924</v>
      </c>
      <c r="F136" s="269" t="s">
        <v>925</v>
      </c>
      <c r="G136" s="270" t="s">
        <v>153</v>
      </c>
      <c r="H136" s="271">
        <v>5</v>
      </c>
      <c r="I136" s="272"/>
      <c r="J136" s="273">
        <f>ROUND(I136*H136,0)</f>
        <v>0</v>
      </c>
      <c r="K136" s="269" t="s">
        <v>1</v>
      </c>
      <c r="L136" s="274"/>
      <c r="M136" s="275" t="s">
        <v>1</v>
      </c>
      <c r="N136" s="276" t="s">
        <v>44</v>
      </c>
      <c r="O136" s="90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182</v>
      </c>
      <c r="AT136" s="253" t="s">
        <v>189</v>
      </c>
      <c r="AU136" s="253" t="s">
        <v>8</v>
      </c>
      <c r="AY136" s="16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88</v>
      </c>
      <c r="BK136" s="254">
        <f>ROUND(I136*H136,0)</f>
        <v>0</v>
      </c>
      <c r="BL136" s="16" t="s">
        <v>147</v>
      </c>
      <c r="BM136" s="253" t="s">
        <v>926</v>
      </c>
    </row>
    <row r="137" spans="1:65" s="2" customFormat="1" ht="16.5" customHeight="1">
      <c r="A137" s="37"/>
      <c r="B137" s="38"/>
      <c r="C137" s="267" t="s">
        <v>188</v>
      </c>
      <c r="D137" s="267" t="s">
        <v>189</v>
      </c>
      <c r="E137" s="268" t="s">
        <v>927</v>
      </c>
      <c r="F137" s="269" t="s">
        <v>928</v>
      </c>
      <c r="G137" s="270" t="s">
        <v>153</v>
      </c>
      <c r="H137" s="271">
        <v>10</v>
      </c>
      <c r="I137" s="272"/>
      <c r="J137" s="273">
        <f>ROUND(I137*H137,0)</f>
        <v>0</v>
      </c>
      <c r="K137" s="269" t="s">
        <v>1</v>
      </c>
      <c r="L137" s="274"/>
      <c r="M137" s="275" t="s">
        <v>1</v>
      </c>
      <c r="N137" s="276" t="s">
        <v>44</v>
      </c>
      <c r="O137" s="90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182</v>
      </c>
      <c r="AT137" s="253" t="s">
        <v>189</v>
      </c>
      <c r="AU137" s="253" t="s">
        <v>8</v>
      </c>
      <c r="AY137" s="16" t="s">
        <v>139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88</v>
      </c>
      <c r="BK137" s="254">
        <f>ROUND(I137*H137,0)</f>
        <v>0</v>
      </c>
      <c r="BL137" s="16" t="s">
        <v>147</v>
      </c>
      <c r="BM137" s="253" t="s">
        <v>929</v>
      </c>
    </row>
    <row r="138" spans="1:65" s="2" customFormat="1" ht="16.5" customHeight="1">
      <c r="A138" s="37"/>
      <c r="B138" s="38"/>
      <c r="C138" s="242" t="s">
        <v>194</v>
      </c>
      <c r="D138" s="242" t="s">
        <v>142</v>
      </c>
      <c r="E138" s="243" t="s">
        <v>930</v>
      </c>
      <c r="F138" s="244" t="s">
        <v>931</v>
      </c>
      <c r="G138" s="245" t="s">
        <v>876</v>
      </c>
      <c r="H138" s="246">
        <v>1</v>
      </c>
      <c r="I138" s="247"/>
      <c r="J138" s="248">
        <f>ROUND(I138*H138,0)</f>
        <v>0</v>
      </c>
      <c r="K138" s="244" t="s">
        <v>1</v>
      </c>
      <c r="L138" s="43"/>
      <c r="M138" s="249" t="s">
        <v>1</v>
      </c>
      <c r="N138" s="250" t="s">
        <v>44</v>
      </c>
      <c r="O138" s="90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147</v>
      </c>
      <c r="AT138" s="253" t="s">
        <v>142</v>
      </c>
      <c r="AU138" s="253" t="s">
        <v>8</v>
      </c>
      <c r="AY138" s="16" t="s">
        <v>139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88</v>
      </c>
      <c r="BK138" s="254">
        <f>ROUND(I138*H138,0)</f>
        <v>0</v>
      </c>
      <c r="BL138" s="16" t="s">
        <v>147</v>
      </c>
      <c r="BM138" s="253" t="s">
        <v>932</v>
      </c>
    </row>
    <row r="139" spans="1:63" s="12" customFormat="1" ht="25.9" customHeight="1">
      <c r="A139" s="12"/>
      <c r="B139" s="226"/>
      <c r="C139" s="227"/>
      <c r="D139" s="228" t="s">
        <v>77</v>
      </c>
      <c r="E139" s="229" t="s">
        <v>933</v>
      </c>
      <c r="F139" s="229" t="s">
        <v>934</v>
      </c>
      <c r="G139" s="227"/>
      <c r="H139" s="227"/>
      <c r="I139" s="230"/>
      <c r="J139" s="231">
        <f>BK139</f>
        <v>0</v>
      </c>
      <c r="K139" s="227"/>
      <c r="L139" s="232"/>
      <c r="M139" s="233"/>
      <c r="N139" s="234"/>
      <c r="O139" s="234"/>
      <c r="P139" s="235">
        <f>SUM(P140:P156)</f>
        <v>0</v>
      </c>
      <c r="Q139" s="234"/>
      <c r="R139" s="235">
        <f>SUM(R140:R156)</f>
        <v>0</v>
      </c>
      <c r="S139" s="234"/>
      <c r="T139" s="236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7" t="s">
        <v>8</v>
      </c>
      <c r="AT139" s="238" t="s">
        <v>77</v>
      </c>
      <c r="AU139" s="238" t="s">
        <v>78</v>
      </c>
      <c r="AY139" s="237" t="s">
        <v>139</v>
      </c>
      <c r="BK139" s="239">
        <f>SUM(BK140:BK156)</f>
        <v>0</v>
      </c>
    </row>
    <row r="140" spans="1:65" s="2" customFormat="1" ht="24" customHeight="1">
      <c r="A140" s="37"/>
      <c r="B140" s="38"/>
      <c r="C140" s="267" t="s">
        <v>198</v>
      </c>
      <c r="D140" s="267" t="s">
        <v>189</v>
      </c>
      <c r="E140" s="268" t="s">
        <v>935</v>
      </c>
      <c r="F140" s="269" t="s">
        <v>936</v>
      </c>
      <c r="G140" s="270" t="s">
        <v>876</v>
      </c>
      <c r="H140" s="271">
        <v>2</v>
      </c>
      <c r="I140" s="272"/>
      <c r="J140" s="273">
        <f>ROUND(I140*H140,0)</f>
        <v>0</v>
      </c>
      <c r="K140" s="269" t="s">
        <v>1</v>
      </c>
      <c r="L140" s="274"/>
      <c r="M140" s="275" t="s">
        <v>1</v>
      </c>
      <c r="N140" s="276" t="s">
        <v>44</v>
      </c>
      <c r="O140" s="90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3" t="s">
        <v>182</v>
      </c>
      <c r="AT140" s="253" t="s">
        <v>189</v>
      </c>
      <c r="AU140" s="253" t="s">
        <v>8</v>
      </c>
      <c r="AY140" s="16" t="s">
        <v>139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6" t="s">
        <v>88</v>
      </c>
      <c r="BK140" s="254">
        <f>ROUND(I140*H140,0)</f>
        <v>0</v>
      </c>
      <c r="BL140" s="16" t="s">
        <v>147</v>
      </c>
      <c r="BM140" s="253" t="s">
        <v>937</v>
      </c>
    </row>
    <row r="141" spans="1:65" s="2" customFormat="1" ht="16.5" customHeight="1">
      <c r="A141" s="37"/>
      <c r="B141" s="38"/>
      <c r="C141" s="267" t="s">
        <v>202</v>
      </c>
      <c r="D141" s="267" t="s">
        <v>189</v>
      </c>
      <c r="E141" s="268" t="s">
        <v>938</v>
      </c>
      <c r="F141" s="269" t="s">
        <v>939</v>
      </c>
      <c r="G141" s="270" t="s">
        <v>741</v>
      </c>
      <c r="H141" s="271">
        <v>12</v>
      </c>
      <c r="I141" s="272"/>
      <c r="J141" s="273">
        <f>ROUND(I141*H141,0)</f>
        <v>0</v>
      </c>
      <c r="K141" s="269" t="s">
        <v>1</v>
      </c>
      <c r="L141" s="274"/>
      <c r="M141" s="275" t="s">
        <v>1</v>
      </c>
      <c r="N141" s="276" t="s">
        <v>44</v>
      </c>
      <c r="O141" s="90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182</v>
      </c>
      <c r="AT141" s="253" t="s">
        <v>189</v>
      </c>
      <c r="AU141" s="253" t="s">
        <v>8</v>
      </c>
      <c r="AY141" s="16" t="s">
        <v>139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88</v>
      </c>
      <c r="BK141" s="254">
        <f>ROUND(I141*H141,0)</f>
        <v>0</v>
      </c>
      <c r="BL141" s="16" t="s">
        <v>147</v>
      </c>
      <c r="BM141" s="253" t="s">
        <v>940</v>
      </c>
    </row>
    <row r="142" spans="1:65" s="2" customFormat="1" ht="16.5" customHeight="1">
      <c r="A142" s="37"/>
      <c r="B142" s="38"/>
      <c r="C142" s="267" t="s">
        <v>206</v>
      </c>
      <c r="D142" s="267" t="s">
        <v>189</v>
      </c>
      <c r="E142" s="268" t="s">
        <v>941</v>
      </c>
      <c r="F142" s="269" t="s">
        <v>942</v>
      </c>
      <c r="G142" s="270" t="s">
        <v>741</v>
      </c>
      <c r="H142" s="271">
        <v>2</v>
      </c>
      <c r="I142" s="272"/>
      <c r="J142" s="273">
        <f>ROUND(I142*H142,0)</f>
        <v>0</v>
      </c>
      <c r="K142" s="269" t="s">
        <v>1</v>
      </c>
      <c r="L142" s="274"/>
      <c r="M142" s="275" t="s">
        <v>1</v>
      </c>
      <c r="N142" s="276" t="s">
        <v>44</v>
      </c>
      <c r="O142" s="90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3" t="s">
        <v>182</v>
      </c>
      <c r="AT142" s="253" t="s">
        <v>189</v>
      </c>
      <c r="AU142" s="253" t="s">
        <v>8</v>
      </c>
      <c r="AY142" s="16" t="s">
        <v>139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6" t="s">
        <v>88</v>
      </c>
      <c r="BK142" s="254">
        <f>ROUND(I142*H142,0)</f>
        <v>0</v>
      </c>
      <c r="BL142" s="16" t="s">
        <v>147</v>
      </c>
      <c r="BM142" s="253" t="s">
        <v>943</v>
      </c>
    </row>
    <row r="143" spans="1:65" s="2" customFormat="1" ht="16.5" customHeight="1">
      <c r="A143" s="37"/>
      <c r="B143" s="38"/>
      <c r="C143" s="267" t="s">
        <v>212</v>
      </c>
      <c r="D143" s="267" t="s">
        <v>189</v>
      </c>
      <c r="E143" s="268" t="s">
        <v>944</v>
      </c>
      <c r="F143" s="269" t="s">
        <v>945</v>
      </c>
      <c r="G143" s="270" t="s">
        <v>153</v>
      </c>
      <c r="H143" s="271">
        <v>80</v>
      </c>
      <c r="I143" s="272"/>
      <c r="J143" s="273">
        <f>ROUND(I143*H143,0)</f>
        <v>0</v>
      </c>
      <c r="K143" s="269" t="s">
        <v>1</v>
      </c>
      <c r="L143" s="274"/>
      <c r="M143" s="275" t="s">
        <v>1</v>
      </c>
      <c r="N143" s="276" t="s">
        <v>44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182</v>
      </c>
      <c r="AT143" s="253" t="s">
        <v>189</v>
      </c>
      <c r="AU143" s="253" t="s">
        <v>8</v>
      </c>
      <c r="AY143" s="16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88</v>
      </c>
      <c r="BK143" s="254">
        <f>ROUND(I143*H143,0)</f>
        <v>0</v>
      </c>
      <c r="BL143" s="16" t="s">
        <v>147</v>
      </c>
      <c r="BM143" s="253" t="s">
        <v>946</v>
      </c>
    </row>
    <row r="144" spans="1:65" s="2" customFormat="1" ht="16.5" customHeight="1">
      <c r="A144" s="37"/>
      <c r="B144" s="38"/>
      <c r="C144" s="267" t="s">
        <v>9</v>
      </c>
      <c r="D144" s="267" t="s">
        <v>189</v>
      </c>
      <c r="E144" s="268" t="s">
        <v>947</v>
      </c>
      <c r="F144" s="269" t="s">
        <v>948</v>
      </c>
      <c r="G144" s="270" t="s">
        <v>153</v>
      </c>
      <c r="H144" s="271">
        <v>100</v>
      </c>
      <c r="I144" s="272"/>
      <c r="J144" s="273">
        <f>ROUND(I144*H144,0)</f>
        <v>0</v>
      </c>
      <c r="K144" s="269" t="s">
        <v>1</v>
      </c>
      <c r="L144" s="274"/>
      <c r="M144" s="275" t="s">
        <v>1</v>
      </c>
      <c r="N144" s="276" t="s">
        <v>44</v>
      </c>
      <c r="O144" s="9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3" t="s">
        <v>182</v>
      </c>
      <c r="AT144" s="253" t="s">
        <v>189</v>
      </c>
      <c r="AU144" s="253" t="s">
        <v>8</v>
      </c>
      <c r="AY144" s="16" t="s">
        <v>139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6" t="s">
        <v>88</v>
      </c>
      <c r="BK144" s="254">
        <f>ROUND(I144*H144,0)</f>
        <v>0</v>
      </c>
      <c r="BL144" s="16" t="s">
        <v>147</v>
      </c>
      <c r="BM144" s="253" t="s">
        <v>949</v>
      </c>
    </row>
    <row r="145" spans="1:65" s="2" customFormat="1" ht="16.5" customHeight="1">
      <c r="A145" s="37"/>
      <c r="B145" s="38"/>
      <c r="C145" s="267" t="s">
        <v>221</v>
      </c>
      <c r="D145" s="267" t="s">
        <v>189</v>
      </c>
      <c r="E145" s="268" t="s">
        <v>950</v>
      </c>
      <c r="F145" s="269" t="s">
        <v>951</v>
      </c>
      <c r="G145" s="270" t="s">
        <v>876</v>
      </c>
      <c r="H145" s="271">
        <v>1</v>
      </c>
      <c r="I145" s="272"/>
      <c r="J145" s="273">
        <f>ROUND(I145*H145,0)</f>
        <v>0</v>
      </c>
      <c r="K145" s="269" t="s">
        <v>1</v>
      </c>
      <c r="L145" s="274"/>
      <c r="M145" s="275" t="s">
        <v>1</v>
      </c>
      <c r="N145" s="276" t="s">
        <v>44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182</v>
      </c>
      <c r="AT145" s="253" t="s">
        <v>189</v>
      </c>
      <c r="AU145" s="253" t="s">
        <v>8</v>
      </c>
      <c r="AY145" s="16" t="s">
        <v>139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88</v>
      </c>
      <c r="BK145" s="254">
        <f>ROUND(I145*H145,0)</f>
        <v>0</v>
      </c>
      <c r="BL145" s="16" t="s">
        <v>147</v>
      </c>
      <c r="BM145" s="253" t="s">
        <v>952</v>
      </c>
    </row>
    <row r="146" spans="1:65" s="2" customFormat="1" ht="36" customHeight="1">
      <c r="A146" s="37"/>
      <c r="B146" s="38"/>
      <c r="C146" s="267" t="s">
        <v>226</v>
      </c>
      <c r="D146" s="267" t="s">
        <v>189</v>
      </c>
      <c r="E146" s="268" t="s">
        <v>953</v>
      </c>
      <c r="F146" s="269" t="s">
        <v>954</v>
      </c>
      <c r="G146" s="270" t="s">
        <v>876</v>
      </c>
      <c r="H146" s="271">
        <v>7</v>
      </c>
      <c r="I146" s="272"/>
      <c r="J146" s="273">
        <f>ROUND(I146*H146,0)</f>
        <v>0</v>
      </c>
      <c r="K146" s="269" t="s">
        <v>1</v>
      </c>
      <c r="L146" s="274"/>
      <c r="M146" s="275" t="s">
        <v>1</v>
      </c>
      <c r="N146" s="276" t="s">
        <v>44</v>
      </c>
      <c r="O146" s="90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3" t="s">
        <v>182</v>
      </c>
      <c r="AT146" s="253" t="s">
        <v>189</v>
      </c>
      <c r="AU146" s="253" t="s">
        <v>8</v>
      </c>
      <c r="AY146" s="16" t="s">
        <v>139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6" t="s">
        <v>88</v>
      </c>
      <c r="BK146" s="254">
        <f>ROUND(I146*H146,0)</f>
        <v>0</v>
      </c>
      <c r="BL146" s="16" t="s">
        <v>147</v>
      </c>
      <c r="BM146" s="253" t="s">
        <v>955</v>
      </c>
    </row>
    <row r="147" spans="1:65" s="2" customFormat="1" ht="24" customHeight="1">
      <c r="A147" s="37"/>
      <c r="B147" s="38"/>
      <c r="C147" s="267" t="s">
        <v>231</v>
      </c>
      <c r="D147" s="267" t="s">
        <v>189</v>
      </c>
      <c r="E147" s="268" t="s">
        <v>956</v>
      </c>
      <c r="F147" s="269" t="s">
        <v>957</v>
      </c>
      <c r="G147" s="270" t="s">
        <v>876</v>
      </c>
      <c r="H147" s="271">
        <v>42</v>
      </c>
      <c r="I147" s="272"/>
      <c r="J147" s="273">
        <f>ROUND(I147*H147,0)</f>
        <v>0</v>
      </c>
      <c r="K147" s="269" t="s">
        <v>1</v>
      </c>
      <c r="L147" s="274"/>
      <c r="M147" s="275" t="s">
        <v>1</v>
      </c>
      <c r="N147" s="276" t="s">
        <v>44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182</v>
      </c>
      <c r="AT147" s="253" t="s">
        <v>189</v>
      </c>
      <c r="AU147" s="253" t="s">
        <v>8</v>
      </c>
      <c r="AY147" s="16" t="s">
        <v>139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88</v>
      </c>
      <c r="BK147" s="254">
        <f>ROUND(I147*H147,0)</f>
        <v>0</v>
      </c>
      <c r="BL147" s="16" t="s">
        <v>147</v>
      </c>
      <c r="BM147" s="253" t="s">
        <v>958</v>
      </c>
    </row>
    <row r="148" spans="1:65" s="2" customFormat="1" ht="36" customHeight="1">
      <c r="A148" s="37"/>
      <c r="B148" s="38"/>
      <c r="C148" s="267" t="s">
        <v>238</v>
      </c>
      <c r="D148" s="267" t="s">
        <v>189</v>
      </c>
      <c r="E148" s="268" t="s">
        <v>959</v>
      </c>
      <c r="F148" s="269" t="s">
        <v>960</v>
      </c>
      <c r="G148" s="270" t="s">
        <v>876</v>
      </c>
      <c r="H148" s="271">
        <v>12</v>
      </c>
      <c r="I148" s="272"/>
      <c r="J148" s="273">
        <f>ROUND(I148*H148,0)</f>
        <v>0</v>
      </c>
      <c r="K148" s="269" t="s">
        <v>1</v>
      </c>
      <c r="L148" s="274"/>
      <c r="M148" s="275" t="s">
        <v>1</v>
      </c>
      <c r="N148" s="276" t="s">
        <v>44</v>
      </c>
      <c r="O148" s="90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182</v>
      </c>
      <c r="AT148" s="253" t="s">
        <v>189</v>
      </c>
      <c r="AU148" s="253" t="s">
        <v>8</v>
      </c>
      <c r="AY148" s="16" t="s">
        <v>139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88</v>
      </c>
      <c r="BK148" s="254">
        <f>ROUND(I148*H148,0)</f>
        <v>0</v>
      </c>
      <c r="BL148" s="16" t="s">
        <v>147</v>
      </c>
      <c r="BM148" s="253" t="s">
        <v>961</v>
      </c>
    </row>
    <row r="149" spans="1:65" s="2" customFormat="1" ht="16.5" customHeight="1">
      <c r="A149" s="37"/>
      <c r="B149" s="38"/>
      <c r="C149" s="267" t="s">
        <v>244</v>
      </c>
      <c r="D149" s="267" t="s">
        <v>189</v>
      </c>
      <c r="E149" s="268" t="s">
        <v>962</v>
      </c>
      <c r="F149" s="269" t="s">
        <v>963</v>
      </c>
      <c r="G149" s="270" t="s">
        <v>876</v>
      </c>
      <c r="H149" s="271">
        <v>12</v>
      </c>
      <c r="I149" s="272"/>
      <c r="J149" s="273">
        <f>ROUND(I149*H149,0)</f>
        <v>0</v>
      </c>
      <c r="K149" s="269" t="s">
        <v>1</v>
      </c>
      <c r="L149" s="274"/>
      <c r="M149" s="275" t="s">
        <v>1</v>
      </c>
      <c r="N149" s="276" t="s">
        <v>44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182</v>
      </c>
      <c r="AT149" s="253" t="s">
        <v>189</v>
      </c>
      <c r="AU149" s="253" t="s">
        <v>8</v>
      </c>
      <c r="AY149" s="16" t="s">
        <v>139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88</v>
      </c>
      <c r="BK149" s="254">
        <f>ROUND(I149*H149,0)</f>
        <v>0</v>
      </c>
      <c r="BL149" s="16" t="s">
        <v>147</v>
      </c>
      <c r="BM149" s="253" t="s">
        <v>964</v>
      </c>
    </row>
    <row r="150" spans="1:65" s="2" customFormat="1" ht="16.5" customHeight="1">
      <c r="A150" s="37"/>
      <c r="B150" s="38"/>
      <c r="C150" s="267" t="s">
        <v>7</v>
      </c>
      <c r="D150" s="267" t="s">
        <v>189</v>
      </c>
      <c r="E150" s="268" t="s">
        <v>965</v>
      </c>
      <c r="F150" s="269" t="s">
        <v>966</v>
      </c>
      <c r="G150" s="270" t="s">
        <v>876</v>
      </c>
      <c r="H150" s="271">
        <v>5</v>
      </c>
      <c r="I150" s="272"/>
      <c r="J150" s="273">
        <f>ROUND(I150*H150,0)</f>
        <v>0</v>
      </c>
      <c r="K150" s="269" t="s">
        <v>1</v>
      </c>
      <c r="L150" s="274"/>
      <c r="M150" s="275" t="s">
        <v>1</v>
      </c>
      <c r="N150" s="276" t="s">
        <v>44</v>
      </c>
      <c r="O150" s="90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182</v>
      </c>
      <c r="AT150" s="253" t="s">
        <v>189</v>
      </c>
      <c r="AU150" s="253" t="s">
        <v>8</v>
      </c>
      <c r="AY150" s="16" t="s">
        <v>139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88</v>
      </c>
      <c r="BK150" s="254">
        <f>ROUND(I150*H150,0)</f>
        <v>0</v>
      </c>
      <c r="BL150" s="16" t="s">
        <v>147</v>
      </c>
      <c r="BM150" s="253" t="s">
        <v>967</v>
      </c>
    </row>
    <row r="151" spans="1:65" s="2" customFormat="1" ht="16.5" customHeight="1">
      <c r="A151" s="37"/>
      <c r="B151" s="38"/>
      <c r="C151" s="267" t="s">
        <v>253</v>
      </c>
      <c r="D151" s="267" t="s">
        <v>189</v>
      </c>
      <c r="E151" s="268" t="s">
        <v>968</v>
      </c>
      <c r="F151" s="269" t="s">
        <v>969</v>
      </c>
      <c r="G151" s="270" t="s">
        <v>876</v>
      </c>
      <c r="H151" s="271">
        <v>2</v>
      </c>
      <c r="I151" s="272"/>
      <c r="J151" s="273">
        <f>ROUND(I151*H151,0)</f>
        <v>0</v>
      </c>
      <c r="K151" s="269" t="s">
        <v>1</v>
      </c>
      <c r="L151" s="274"/>
      <c r="M151" s="275" t="s">
        <v>1</v>
      </c>
      <c r="N151" s="276" t="s">
        <v>44</v>
      </c>
      <c r="O151" s="90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182</v>
      </c>
      <c r="AT151" s="253" t="s">
        <v>189</v>
      </c>
      <c r="AU151" s="253" t="s">
        <v>8</v>
      </c>
      <c r="AY151" s="16" t="s">
        <v>139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88</v>
      </c>
      <c r="BK151" s="254">
        <f>ROUND(I151*H151,0)</f>
        <v>0</v>
      </c>
      <c r="BL151" s="16" t="s">
        <v>147</v>
      </c>
      <c r="BM151" s="253" t="s">
        <v>970</v>
      </c>
    </row>
    <row r="152" spans="1:65" s="2" customFormat="1" ht="16.5" customHeight="1">
      <c r="A152" s="37"/>
      <c r="B152" s="38"/>
      <c r="C152" s="267" t="s">
        <v>261</v>
      </c>
      <c r="D152" s="267" t="s">
        <v>189</v>
      </c>
      <c r="E152" s="268" t="s">
        <v>971</v>
      </c>
      <c r="F152" s="269" t="s">
        <v>942</v>
      </c>
      <c r="G152" s="270" t="s">
        <v>741</v>
      </c>
      <c r="H152" s="271">
        <v>16</v>
      </c>
      <c r="I152" s="272"/>
      <c r="J152" s="273">
        <f>ROUND(I152*H152,0)</f>
        <v>0</v>
      </c>
      <c r="K152" s="269" t="s">
        <v>1</v>
      </c>
      <c r="L152" s="274"/>
      <c r="M152" s="275" t="s">
        <v>1</v>
      </c>
      <c r="N152" s="276" t="s">
        <v>44</v>
      </c>
      <c r="O152" s="90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3" t="s">
        <v>182</v>
      </c>
      <c r="AT152" s="253" t="s">
        <v>189</v>
      </c>
      <c r="AU152" s="253" t="s">
        <v>8</v>
      </c>
      <c r="AY152" s="16" t="s">
        <v>139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6" t="s">
        <v>88</v>
      </c>
      <c r="BK152" s="254">
        <f>ROUND(I152*H152,0)</f>
        <v>0</v>
      </c>
      <c r="BL152" s="16" t="s">
        <v>147</v>
      </c>
      <c r="BM152" s="253" t="s">
        <v>972</v>
      </c>
    </row>
    <row r="153" spans="1:65" s="2" customFormat="1" ht="16.5" customHeight="1">
      <c r="A153" s="37"/>
      <c r="B153" s="38"/>
      <c r="C153" s="267" t="s">
        <v>266</v>
      </c>
      <c r="D153" s="267" t="s">
        <v>189</v>
      </c>
      <c r="E153" s="268" t="s">
        <v>973</v>
      </c>
      <c r="F153" s="269" t="s">
        <v>974</v>
      </c>
      <c r="G153" s="270" t="s">
        <v>741</v>
      </c>
      <c r="H153" s="271">
        <v>2</v>
      </c>
      <c r="I153" s="272"/>
      <c r="J153" s="273">
        <f>ROUND(I153*H153,0)</f>
        <v>0</v>
      </c>
      <c r="K153" s="269" t="s">
        <v>1</v>
      </c>
      <c r="L153" s="274"/>
      <c r="M153" s="275" t="s">
        <v>1</v>
      </c>
      <c r="N153" s="276" t="s">
        <v>44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182</v>
      </c>
      <c r="AT153" s="253" t="s">
        <v>189</v>
      </c>
      <c r="AU153" s="253" t="s">
        <v>8</v>
      </c>
      <c r="AY153" s="16" t="s">
        <v>139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88</v>
      </c>
      <c r="BK153" s="254">
        <f>ROUND(I153*H153,0)</f>
        <v>0</v>
      </c>
      <c r="BL153" s="16" t="s">
        <v>147</v>
      </c>
      <c r="BM153" s="253" t="s">
        <v>975</v>
      </c>
    </row>
    <row r="154" spans="1:65" s="2" customFormat="1" ht="16.5" customHeight="1">
      <c r="A154" s="37"/>
      <c r="B154" s="38"/>
      <c r="C154" s="242" t="s">
        <v>271</v>
      </c>
      <c r="D154" s="242" t="s">
        <v>142</v>
      </c>
      <c r="E154" s="243" t="s">
        <v>976</v>
      </c>
      <c r="F154" s="244" t="s">
        <v>977</v>
      </c>
      <c r="G154" s="245" t="s">
        <v>978</v>
      </c>
      <c r="H154" s="246">
        <v>1</v>
      </c>
      <c r="I154" s="247"/>
      <c r="J154" s="248">
        <f>ROUND(I154*H154,0)</f>
        <v>0</v>
      </c>
      <c r="K154" s="244" t="s">
        <v>1</v>
      </c>
      <c r="L154" s="43"/>
      <c r="M154" s="249" t="s">
        <v>1</v>
      </c>
      <c r="N154" s="250" t="s">
        <v>44</v>
      </c>
      <c r="O154" s="90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147</v>
      </c>
      <c r="AT154" s="253" t="s">
        <v>142</v>
      </c>
      <c r="AU154" s="253" t="s">
        <v>8</v>
      </c>
      <c r="AY154" s="16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88</v>
      </c>
      <c r="BK154" s="254">
        <f>ROUND(I154*H154,0)</f>
        <v>0</v>
      </c>
      <c r="BL154" s="16" t="s">
        <v>147</v>
      </c>
      <c r="BM154" s="253" t="s">
        <v>979</v>
      </c>
    </row>
    <row r="155" spans="1:65" s="2" customFormat="1" ht="16.5" customHeight="1">
      <c r="A155" s="37"/>
      <c r="B155" s="38"/>
      <c r="C155" s="267" t="s">
        <v>276</v>
      </c>
      <c r="D155" s="267" t="s">
        <v>189</v>
      </c>
      <c r="E155" s="268" t="s">
        <v>980</v>
      </c>
      <c r="F155" s="269" t="s">
        <v>981</v>
      </c>
      <c r="G155" s="270" t="s">
        <v>876</v>
      </c>
      <c r="H155" s="271">
        <v>1</v>
      </c>
      <c r="I155" s="272"/>
      <c r="J155" s="273">
        <f>ROUND(I155*H155,0)</f>
        <v>0</v>
      </c>
      <c r="K155" s="269" t="s">
        <v>1</v>
      </c>
      <c r="L155" s="274"/>
      <c r="M155" s="275" t="s">
        <v>1</v>
      </c>
      <c r="N155" s="276" t="s">
        <v>44</v>
      </c>
      <c r="O155" s="90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182</v>
      </c>
      <c r="AT155" s="253" t="s">
        <v>189</v>
      </c>
      <c r="AU155" s="253" t="s">
        <v>8</v>
      </c>
      <c r="AY155" s="16" t="s">
        <v>139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88</v>
      </c>
      <c r="BK155" s="254">
        <f>ROUND(I155*H155,0)</f>
        <v>0</v>
      </c>
      <c r="BL155" s="16" t="s">
        <v>147</v>
      </c>
      <c r="BM155" s="253" t="s">
        <v>982</v>
      </c>
    </row>
    <row r="156" spans="1:65" s="2" customFormat="1" ht="16.5" customHeight="1">
      <c r="A156" s="37"/>
      <c r="B156" s="38"/>
      <c r="C156" s="242" t="s">
        <v>281</v>
      </c>
      <c r="D156" s="242" t="s">
        <v>142</v>
      </c>
      <c r="E156" s="243" t="s">
        <v>983</v>
      </c>
      <c r="F156" s="244" t="s">
        <v>984</v>
      </c>
      <c r="G156" s="245" t="s">
        <v>876</v>
      </c>
      <c r="H156" s="246">
        <v>1</v>
      </c>
      <c r="I156" s="247"/>
      <c r="J156" s="248">
        <f>ROUND(I156*H156,0)</f>
        <v>0</v>
      </c>
      <c r="K156" s="244" t="s">
        <v>1</v>
      </c>
      <c r="L156" s="43"/>
      <c r="M156" s="249" t="s">
        <v>1</v>
      </c>
      <c r="N156" s="250" t="s">
        <v>44</v>
      </c>
      <c r="O156" s="90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147</v>
      </c>
      <c r="AT156" s="253" t="s">
        <v>142</v>
      </c>
      <c r="AU156" s="253" t="s">
        <v>8</v>
      </c>
      <c r="AY156" s="16" t="s">
        <v>139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88</v>
      </c>
      <c r="BK156" s="254">
        <f>ROUND(I156*H156,0)</f>
        <v>0</v>
      </c>
      <c r="BL156" s="16" t="s">
        <v>147</v>
      </c>
      <c r="BM156" s="253" t="s">
        <v>985</v>
      </c>
    </row>
    <row r="157" spans="1:63" s="12" customFormat="1" ht="25.9" customHeight="1">
      <c r="A157" s="12"/>
      <c r="B157" s="226"/>
      <c r="C157" s="227"/>
      <c r="D157" s="228" t="s">
        <v>77</v>
      </c>
      <c r="E157" s="229" t="s">
        <v>986</v>
      </c>
      <c r="F157" s="229" t="s">
        <v>987</v>
      </c>
      <c r="G157" s="227"/>
      <c r="H157" s="227"/>
      <c r="I157" s="230"/>
      <c r="J157" s="231">
        <f>BK157</f>
        <v>0</v>
      </c>
      <c r="K157" s="227"/>
      <c r="L157" s="232"/>
      <c r="M157" s="233"/>
      <c r="N157" s="234"/>
      <c r="O157" s="234"/>
      <c r="P157" s="235">
        <f>SUM(P158:P161)</f>
        <v>0</v>
      </c>
      <c r="Q157" s="234"/>
      <c r="R157" s="235">
        <f>SUM(R158:R161)</f>
        <v>0</v>
      </c>
      <c r="S157" s="234"/>
      <c r="T157" s="236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7" t="s">
        <v>8</v>
      </c>
      <c r="AT157" s="238" t="s">
        <v>77</v>
      </c>
      <c r="AU157" s="238" t="s">
        <v>78</v>
      </c>
      <c r="AY157" s="237" t="s">
        <v>139</v>
      </c>
      <c r="BK157" s="239">
        <f>SUM(BK158:BK161)</f>
        <v>0</v>
      </c>
    </row>
    <row r="158" spans="1:65" s="2" customFormat="1" ht="16.5" customHeight="1">
      <c r="A158" s="37"/>
      <c r="B158" s="38"/>
      <c r="C158" s="267" t="s">
        <v>286</v>
      </c>
      <c r="D158" s="267" t="s">
        <v>189</v>
      </c>
      <c r="E158" s="268" t="s">
        <v>988</v>
      </c>
      <c r="F158" s="269" t="s">
        <v>989</v>
      </c>
      <c r="G158" s="270" t="s">
        <v>876</v>
      </c>
      <c r="H158" s="271">
        <v>1</v>
      </c>
      <c r="I158" s="272"/>
      <c r="J158" s="273">
        <f>ROUND(I158*H158,0)</f>
        <v>0</v>
      </c>
      <c r="K158" s="269" t="s">
        <v>1</v>
      </c>
      <c r="L158" s="274"/>
      <c r="M158" s="275" t="s">
        <v>1</v>
      </c>
      <c r="N158" s="276" t="s">
        <v>44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182</v>
      </c>
      <c r="AT158" s="253" t="s">
        <v>189</v>
      </c>
      <c r="AU158" s="253" t="s">
        <v>8</v>
      </c>
      <c r="AY158" s="16" t="s">
        <v>139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88</v>
      </c>
      <c r="BK158" s="254">
        <f>ROUND(I158*H158,0)</f>
        <v>0</v>
      </c>
      <c r="BL158" s="16" t="s">
        <v>147</v>
      </c>
      <c r="BM158" s="253" t="s">
        <v>990</v>
      </c>
    </row>
    <row r="159" spans="1:65" s="2" customFormat="1" ht="16.5" customHeight="1">
      <c r="A159" s="37"/>
      <c r="B159" s="38"/>
      <c r="C159" s="242" t="s">
        <v>291</v>
      </c>
      <c r="D159" s="242" t="s">
        <v>142</v>
      </c>
      <c r="E159" s="243" t="s">
        <v>991</v>
      </c>
      <c r="F159" s="244" t="s">
        <v>992</v>
      </c>
      <c r="G159" s="245" t="s">
        <v>993</v>
      </c>
      <c r="H159" s="246">
        <v>3</v>
      </c>
      <c r="I159" s="247"/>
      <c r="J159" s="248">
        <f>ROUND(I159*H159,0)</f>
        <v>0</v>
      </c>
      <c r="K159" s="244" t="s">
        <v>1</v>
      </c>
      <c r="L159" s="43"/>
      <c r="M159" s="249" t="s">
        <v>1</v>
      </c>
      <c r="N159" s="250" t="s">
        <v>44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147</v>
      </c>
      <c r="AT159" s="253" t="s">
        <v>142</v>
      </c>
      <c r="AU159" s="253" t="s">
        <v>8</v>
      </c>
      <c r="AY159" s="16" t="s">
        <v>139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88</v>
      </c>
      <c r="BK159" s="254">
        <f>ROUND(I159*H159,0)</f>
        <v>0</v>
      </c>
      <c r="BL159" s="16" t="s">
        <v>147</v>
      </c>
      <c r="BM159" s="253" t="s">
        <v>443</v>
      </c>
    </row>
    <row r="160" spans="1:65" s="2" customFormat="1" ht="16.5" customHeight="1">
      <c r="A160" s="37"/>
      <c r="B160" s="38"/>
      <c r="C160" s="242" t="s">
        <v>296</v>
      </c>
      <c r="D160" s="242" t="s">
        <v>142</v>
      </c>
      <c r="E160" s="243" t="s">
        <v>994</v>
      </c>
      <c r="F160" s="244" t="s">
        <v>995</v>
      </c>
      <c r="G160" s="245" t="s">
        <v>583</v>
      </c>
      <c r="H160" s="246">
        <v>0.01</v>
      </c>
      <c r="I160" s="247"/>
      <c r="J160" s="248">
        <f>ROUND(I160*H160,0)</f>
        <v>0</v>
      </c>
      <c r="K160" s="244" t="s">
        <v>1</v>
      </c>
      <c r="L160" s="43"/>
      <c r="M160" s="249" t="s">
        <v>1</v>
      </c>
      <c r="N160" s="250" t="s">
        <v>44</v>
      </c>
      <c r="O160" s="90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147</v>
      </c>
      <c r="AT160" s="253" t="s">
        <v>142</v>
      </c>
      <c r="AU160" s="253" t="s">
        <v>8</v>
      </c>
      <c r="AY160" s="16" t="s">
        <v>139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88</v>
      </c>
      <c r="BK160" s="254">
        <f>ROUND(I160*H160,0)</f>
        <v>0</v>
      </c>
      <c r="BL160" s="16" t="s">
        <v>147</v>
      </c>
      <c r="BM160" s="253" t="s">
        <v>452</v>
      </c>
    </row>
    <row r="161" spans="1:65" s="2" customFormat="1" ht="16.5" customHeight="1">
      <c r="A161" s="37"/>
      <c r="B161" s="38"/>
      <c r="C161" s="242" t="s">
        <v>303</v>
      </c>
      <c r="D161" s="242" t="s">
        <v>142</v>
      </c>
      <c r="E161" s="243" t="s">
        <v>996</v>
      </c>
      <c r="F161" s="244" t="s">
        <v>997</v>
      </c>
      <c r="G161" s="245" t="s">
        <v>583</v>
      </c>
      <c r="H161" s="246">
        <v>0.01</v>
      </c>
      <c r="I161" s="247"/>
      <c r="J161" s="248">
        <f>ROUND(I161*H161,0)</f>
        <v>0</v>
      </c>
      <c r="K161" s="244" t="s">
        <v>1</v>
      </c>
      <c r="L161" s="43"/>
      <c r="M161" s="287" t="s">
        <v>1</v>
      </c>
      <c r="N161" s="288" t="s">
        <v>44</v>
      </c>
      <c r="O161" s="289"/>
      <c r="P161" s="290">
        <f>O161*H161</f>
        <v>0</v>
      </c>
      <c r="Q161" s="290">
        <v>0</v>
      </c>
      <c r="R161" s="290">
        <f>Q161*H161</f>
        <v>0</v>
      </c>
      <c r="S161" s="290">
        <v>0</v>
      </c>
      <c r="T161" s="2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3" t="s">
        <v>147</v>
      </c>
      <c r="AT161" s="253" t="s">
        <v>142</v>
      </c>
      <c r="AU161" s="253" t="s">
        <v>8</v>
      </c>
      <c r="AY161" s="16" t="s">
        <v>139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6" t="s">
        <v>88</v>
      </c>
      <c r="BK161" s="254">
        <f>ROUND(I161*H161,0)</f>
        <v>0</v>
      </c>
      <c r="BL161" s="16" t="s">
        <v>147</v>
      </c>
      <c r="BM161" s="253" t="s">
        <v>480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191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124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</v>
      </c>
    </row>
    <row r="4" spans="2:46" s="1" customFormat="1" ht="24.95" customHeight="1">
      <c r="B4" s="19"/>
      <c r="D4" s="149" t="s">
        <v>99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Zateplení panelových domů č.p. 1160 a 1161, ul. Kaštanová, Sušice II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100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998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19</v>
      </c>
      <c r="E11" s="37"/>
      <c r="F11" s="140" t="s">
        <v>1</v>
      </c>
      <c r="G11" s="37"/>
      <c r="H11" s="37"/>
      <c r="I11" s="155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21</v>
      </c>
      <c r="E12" s="37"/>
      <c r="F12" s="140" t="s">
        <v>22</v>
      </c>
      <c r="G12" s="37"/>
      <c r="H12" s="37"/>
      <c r="I12" s="155" t="s">
        <v>23</v>
      </c>
      <c r="J12" s="156" t="str">
        <f>'Rekapitulace stavby'!AN8</f>
        <v>4. 12. 2019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25</v>
      </c>
      <c r="E14" s="37"/>
      <c r="F14" s="37"/>
      <c r="G14" s="37"/>
      <c r="H14" s="37"/>
      <c r="I14" s="155" t="s">
        <v>26</v>
      </c>
      <c r="J14" s="140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">
        <v>27</v>
      </c>
      <c r="F15" s="37"/>
      <c r="G15" s="37"/>
      <c r="H15" s="37"/>
      <c r="I15" s="155" t="s">
        <v>28</v>
      </c>
      <c r="J15" s="140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29</v>
      </c>
      <c r="E17" s="37"/>
      <c r="F17" s="37"/>
      <c r="G17" s="37"/>
      <c r="H17" s="37"/>
      <c r="I17" s="15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31</v>
      </c>
      <c r="E20" s="37"/>
      <c r="F20" s="37"/>
      <c r="G20" s="37"/>
      <c r="H20" s="37"/>
      <c r="I20" s="155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55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34</v>
      </c>
      <c r="E23" s="37"/>
      <c r="F23" s="37"/>
      <c r="G23" s="37"/>
      <c r="H23" s="37"/>
      <c r="I23" s="155" t="s">
        <v>26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">
        <v>35</v>
      </c>
      <c r="F24" s="37"/>
      <c r="G24" s="37"/>
      <c r="H24" s="37"/>
      <c r="I24" s="155" t="s">
        <v>28</v>
      </c>
      <c r="J24" s="140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36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37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38</v>
      </c>
      <c r="E30" s="37"/>
      <c r="F30" s="37"/>
      <c r="G30" s="37"/>
      <c r="H30" s="37"/>
      <c r="I30" s="153"/>
      <c r="J30" s="165">
        <f>ROUND(J133,0)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40</v>
      </c>
      <c r="G32" s="37"/>
      <c r="H32" s="37"/>
      <c r="I32" s="167" t="s">
        <v>39</v>
      </c>
      <c r="J32" s="166" t="s">
        <v>41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42</v>
      </c>
      <c r="E33" s="151" t="s">
        <v>43</v>
      </c>
      <c r="F33" s="169">
        <f>ROUND((SUM(BE133:BE473)),0)</f>
        <v>0</v>
      </c>
      <c r="G33" s="37"/>
      <c r="H33" s="37"/>
      <c r="I33" s="170">
        <v>0.21</v>
      </c>
      <c r="J33" s="169">
        <f>ROUND(((SUM(BE133:BE473))*I33),0)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44</v>
      </c>
      <c r="F34" s="169">
        <f>ROUND((SUM(BF133:BF473)),0)</f>
        <v>0</v>
      </c>
      <c r="G34" s="37"/>
      <c r="H34" s="37"/>
      <c r="I34" s="170">
        <v>0.15</v>
      </c>
      <c r="J34" s="169">
        <f>ROUND(((SUM(BF133:BF473))*I34),0)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45</v>
      </c>
      <c r="F35" s="169">
        <f>ROUND((SUM(BG133:BG473)),0)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46</v>
      </c>
      <c r="F36" s="169">
        <f>ROUND((SUM(BH133:BH473)),0)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47</v>
      </c>
      <c r="F37" s="169">
        <f>ROUND((SUM(BI133:BI473)),0)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48</v>
      </c>
      <c r="E39" s="173"/>
      <c r="F39" s="173"/>
      <c r="G39" s="174" t="s">
        <v>49</v>
      </c>
      <c r="H39" s="175" t="s">
        <v>50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51</v>
      </c>
      <c r="E50" s="180"/>
      <c r="F50" s="180"/>
      <c r="G50" s="179" t="s">
        <v>52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53</v>
      </c>
      <c r="E61" s="183"/>
      <c r="F61" s="184" t="s">
        <v>54</v>
      </c>
      <c r="G61" s="182" t="s">
        <v>53</v>
      </c>
      <c r="H61" s="183"/>
      <c r="I61" s="185"/>
      <c r="J61" s="186" t="s">
        <v>54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55</v>
      </c>
      <c r="E65" s="187"/>
      <c r="F65" s="187"/>
      <c r="G65" s="179" t="s">
        <v>56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53</v>
      </c>
      <c r="E76" s="183"/>
      <c r="F76" s="184" t="s">
        <v>54</v>
      </c>
      <c r="G76" s="182" t="s">
        <v>53</v>
      </c>
      <c r="H76" s="183"/>
      <c r="I76" s="185"/>
      <c r="J76" s="186" t="s">
        <v>54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Zateplení panelových domů č.p. 1160 a 1161, ul. Kaštanová, Sušice II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100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020 - Panelový dům č.p. 1161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>Sušice</v>
      </c>
      <c r="G89" s="39"/>
      <c r="H89" s="39"/>
      <c r="I89" s="155" t="s">
        <v>23</v>
      </c>
      <c r="J89" s="78" t="str">
        <f>IF(J12="","",J12)</f>
        <v>4. 12. 2019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>Město Sušice</v>
      </c>
      <c r="G91" s="39"/>
      <c r="H91" s="39"/>
      <c r="I91" s="155" t="s">
        <v>31</v>
      </c>
      <c r="J91" s="35" t="str">
        <f>E21</f>
        <v>Ing. Jan Prášek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55" t="s">
        <v>34</v>
      </c>
      <c r="J92" s="35" t="str">
        <f>E24</f>
        <v>Pavel Hrba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96" t="s">
        <v>103</v>
      </c>
      <c r="D94" s="197"/>
      <c r="E94" s="197"/>
      <c r="F94" s="197"/>
      <c r="G94" s="197"/>
      <c r="H94" s="197"/>
      <c r="I94" s="198"/>
      <c r="J94" s="199" t="s">
        <v>104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200" t="s">
        <v>105</v>
      </c>
      <c r="D96" s="39"/>
      <c r="E96" s="39"/>
      <c r="F96" s="39"/>
      <c r="G96" s="39"/>
      <c r="H96" s="39"/>
      <c r="I96" s="153"/>
      <c r="J96" s="109">
        <f>J133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106</v>
      </c>
    </row>
    <row r="97" spans="1:31" s="9" customFormat="1" ht="24.95" customHeight="1">
      <c r="A97" s="9"/>
      <c r="B97" s="201"/>
      <c r="C97" s="202"/>
      <c r="D97" s="203" t="s">
        <v>107</v>
      </c>
      <c r="E97" s="204"/>
      <c r="F97" s="204"/>
      <c r="G97" s="204"/>
      <c r="H97" s="204"/>
      <c r="I97" s="205"/>
      <c r="J97" s="206">
        <f>J134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8"/>
      <c r="C98" s="132"/>
      <c r="D98" s="209" t="s">
        <v>108</v>
      </c>
      <c r="E98" s="210"/>
      <c r="F98" s="210"/>
      <c r="G98" s="210"/>
      <c r="H98" s="210"/>
      <c r="I98" s="211"/>
      <c r="J98" s="212">
        <f>J135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8"/>
      <c r="C99" s="132"/>
      <c r="D99" s="209" t="s">
        <v>109</v>
      </c>
      <c r="E99" s="210"/>
      <c r="F99" s="210"/>
      <c r="G99" s="210"/>
      <c r="H99" s="210"/>
      <c r="I99" s="211"/>
      <c r="J99" s="212">
        <f>J140</f>
        <v>0</v>
      </c>
      <c r="K99" s="132"/>
      <c r="L99" s="21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8"/>
      <c r="C100" s="132"/>
      <c r="D100" s="209" t="s">
        <v>110</v>
      </c>
      <c r="E100" s="210"/>
      <c r="F100" s="210"/>
      <c r="G100" s="210"/>
      <c r="H100" s="210"/>
      <c r="I100" s="211"/>
      <c r="J100" s="212">
        <f>J316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8"/>
      <c r="C101" s="132"/>
      <c r="D101" s="209" t="s">
        <v>111</v>
      </c>
      <c r="E101" s="210"/>
      <c r="F101" s="210"/>
      <c r="G101" s="210"/>
      <c r="H101" s="210"/>
      <c r="I101" s="211"/>
      <c r="J101" s="212">
        <f>J354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8"/>
      <c r="C102" s="132"/>
      <c r="D102" s="209" t="s">
        <v>112</v>
      </c>
      <c r="E102" s="210"/>
      <c r="F102" s="210"/>
      <c r="G102" s="210"/>
      <c r="H102" s="210"/>
      <c r="I102" s="211"/>
      <c r="J102" s="212">
        <f>J363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1"/>
      <c r="C103" s="202"/>
      <c r="D103" s="203" t="s">
        <v>113</v>
      </c>
      <c r="E103" s="204"/>
      <c r="F103" s="204"/>
      <c r="G103" s="204"/>
      <c r="H103" s="204"/>
      <c r="I103" s="205"/>
      <c r="J103" s="206">
        <f>J365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8"/>
      <c r="C104" s="132"/>
      <c r="D104" s="209" t="s">
        <v>114</v>
      </c>
      <c r="E104" s="210"/>
      <c r="F104" s="210"/>
      <c r="G104" s="210"/>
      <c r="H104" s="210"/>
      <c r="I104" s="211"/>
      <c r="J104" s="212">
        <f>J366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8"/>
      <c r="C105" s="132"/>
      <c r="D105" s="209" t="s">
        <v>115</v>
      </c>
      <c r="E105" s="210"/>
      <c r="F105" s="210"/>
      <c r="G105" s="210"/>
      <c r="H105" s="210"/>
      <c r="I105" s="211"/>
      <c r="J105" s="212">
        <f>J376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8"/>
      <c r="C106" s="132"/>
      <c r="D106" s="209" t="s">
        <v>116</v>
      </c>
      <c r="E106" s="210"/>
      <c r="F106" s="210"/>
      <c r="G106" s="210"/>
      <c r="H106" s="210"/>
      <c r="I106" s="211"/>
      <c r="J106" s="212">
        <f>J400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8"/>
      <c r="C107" s="132"/>
      <c r="D107" s="209" t="s">
        <v>117</v>
      </c>
      <c r="E107" s="210"/>
      <c r="F107" s="210"/>
      <c r="G107" s="210"/>
      <c r="H107" s="210"/>
      <c r="I107" s="211"/>
      <c r="J107" s="212">
        <f>J416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8"/>
      <c r="C108" s="132"/>
      <c r="D108" s="209" t="s">
        <v>118</v>
      </c>
      <c r="E108" s="210"/>
      <c r="F108" s="210"/>
      <c r="G108" s="210"/>
      <c r="H108" s="210"/>
      <c r="I108" s="211"/>
      <c r="J108" s="212">
        <f>J441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8"/>
      <c r="C109" s="132"/>
      <c r="D109" s="209" t="s">
        <v>119</v>
      </c>
      <c r="E109" s="210"/>
      <c r="F109" s="210"/>
      <c r="G109" s="210"/>
      <c r="H109" s="210"/>
      <c r="I109" s="211"/>
      <c r="J109" s="212">
        <f>J455</f>
        <v>0</v>
      </c>
      <c r="K109" s="132"/>
      <c r="L109" s="21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208"/>
      <c r="C110" s="132"/>
      <c r="D110" s="209" t="s">
        <v>120</v>
      </c>
      <c r="E110" s="210"/>
      <c r="F110" s="210"/>
      <c r="G110" s="210"/>
      <c r="H110" s="210"/>
      <c r="I110" s="211"/>
      <c r="J110" s="212">
        <f>J463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201"/>
      <c r="C111" s="202"/>
      <c r="D111" s="203" t="s">
        <v>121</v>
      </c>
      <c r="E111" s="204"/>
      <c r="F111" s="204"/>
      <c r="G111" s="204"/>
      <c r="H111" s="204"/>
      <c r="I111" s="205"/>
      <c r="J111" s="206">
        <f>J468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208"/>
      <c r="C112" s="132"/>
      <c r="D112" s="209" t="s">
        <v>122</v>
      </c>
      <c r="E112" s="210"/>
      <c r="F112" s="210"/>
      <c r="G112" s="210"/>
      <c r="H112" s="210"/>
      <c r="I112" s="211"/>
      <c r="J112" s="212">
        <f>J469</f>
        <v>0</v>
      </c>
      <c r="K112" s="132"/>
      <c r="L112" s="21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208"/>
      <c r="C113" s="132"/>
      <c r="D113" s="209" t="s">
        <v>123</v>
      </c>
      <c r="E113" s="210"/>
      <c r="F113" s="210"/>
      <c r="G113" s="210"/>
      <c r="H113" s="210"/>
      <c r="I113" s="211"/>
      <c r="J113" s="212">
        <f>J471</f>
        <v>0</v>
      </c>
      <c r="K113" s="132"/>
      <c r="L113" s="21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65"/>
      <c r="C115" s="66"/>
      <c r="D115" s="66"/>
      <c r="E115" s="66"/>
      <c r="F115" s="66"/>
      <c r="G115" s="66"/>
      <c r="H115" s="66"/>
      <c r="I115" s="191"/>
      <c r="J115" s="66"/>
      <c r="K115" s="66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9" spans="1:31" s="2" customFormat="1" ht="6.95" customHeight="1">
      <c r="A119" s="37"/>
      <c r="B119" s="67"/>
      <c r="C119" s="68"/>
      <c r="D119" s="68"/>
      <c r="E119" s="68"/>
      <c r="F119" s="68"/>
      <c r="G119" s="68"/>
      <c r="H119" s="68"/>
      <c r="I119" s="194"/>
      <c r="J119" s="68"/>
      <c r="K119" s="68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4.95" customHeight="1">
      <c r="A120" s="37"/>
      <c r="B120" s="38"/>
      <c r="C120" s="22" t="s">
        <v>124</v>
      </c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17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195" t="str">
        <f>E7</f>
        <v>Zateplení panelových domů č.p. 1160 a 1161, ul. Kaštanová, Sušice II</v>
      </c>
      <c r="F123" s="31"/>
      <c r="G123" s="31"/>
      <c r="H123" s="31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100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75" t="str">
        <f>E9</f>
        <v>020 - Panelový dům č.p. 1161</v>
      </c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2" customHeight="1">
      <c r="A127" s="37"/>
      <c r="B127" s="38"/>
      <c r="C127" s="31" t="s">
        <v>21</v>
      </c>
      <c r="D127" s="39"/>
      <c r="E127" s="39"/>
      <c r="F127" s="26" t="str">
        <f>F12</f>
        <v>Sušice</v>
      </c>
      <c r="G127" s="39"/>
      <c r="H127" s="39"/>
      <c r="I127" s="155" t="s">
        <v>23</v>
      </c>
      <c r="J127" s="78" t="str">
        <f>IF(J12="","",J12)</f>
        <v>4. 12. 2019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25</v>
      </c>
      <c r="D129" s="39"/>
      <c r="E129" s="39"/>
      <c r="F129" s="26" t="str">
        <f>E15</f>
        <v>Město Sušice</v>
      </c>
      <c r="G129" s="39"/>
      <c r="H129" s="39"/>
      <c r="I129" s="155" t="s">
        <v>31</v>
      </c>
      <c r="J129" s="35" t="str">
        <f>E21</f>
        <v>Ing. Jan Prášek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5.15" customHeight="1">
      <c r="A130" s="37"/>
      <c r="B130" s="38"/>
      <c r="C130" s="31" t="s">
        <v>29</v>
      </c>
      <c r="D130" s="39"/>
      <c r="E130" s="39"/>
      <c r="F130" s="26" t="str">
        <f>IF(E18="","",E18)</f>
        <v>Vyplň údaj</v>
      </c>
      <c r="G130" s="39"/>
      <c r="H130" s="39"/>
      <c r="I130" s="155" t="s">
        <v>34</v>
      </c>
      <c r="J130" s="35" t="str">
        <f>E24</f>
        <v>Pavel Hrba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0.3" customHeight="1">
      <c r="A131" s="37"/>
      <c r="B131" s="38"/>
      <c r="C131" s="39"/>
      <c r="D131" s="39"/>
      <c r="E131" s="39"/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11" customFormat="1" ht="29.25" customHeight="1">
      <c r="A132" s="214"/>
      <c r="B132" s="215"/>
      <c r="C132" s="216" t="s">
        <v>125</v>
      </c>
      <c r="D132" s="217" t="s">
        <v>63</v>
      </c>
      <c r="E132" s="217" t="s">
        <v>59</v>
      </c>
      <c r="F132" s="217" t="s">
        <v>60</v>
      </c>
      <c r="G132" s="217" t="s">
        <v>126</v>
      </c>
      <c r="H132" s="217" t="s">
        <v>127</v>
      </c>
      <c r="I132" s="218" t="s">
        <v>128</v>
      </c>
      <c r="J132" s="217" t="s">
        <v>104</v>
      </c>
      <c r="K132" s="219" t="s">
        <v>129</v>
      </c>
      <c r="L132" s="220"/>
      <c r="M132" s="99" t="s">
        <v>1</v>
      </c>
      <c r="N132" s="100" t="s">
        <v>42</v>
      </c>
      <c r="O132" s="100" t="s">
        <v>130</v>
      </c>
      <c r="P132" s="100" t="s">
        <v>131</v>
      </c>
      <c r="Q132" s="100" t="s">
        <v>132</v>
      </c>
      <c r="R132" s="100" t="s">
        <v>133</v>
      </c>
      <c r="S132" s="100" t="s">
        <v>134</v>
      </c>
      <c r="T132" s="101" t="s">
        <v>135</v>
      </c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</row>
    <row r="133" spans="1:63" s="2" customFormat="1" ht="22.8" customHeight="1">
      <c r="A133" s="37"/>
      <c r="B133" s="38"/>
      <c r="C133" s="106" t="s">
        <v>136</v>
      </c>
      <c r="D133" s="39"/>
      <c r="E133" s="39"/>
      <c r="F133" s="39"/>
      <c r="G133" s="39"/>
      <c r="H133" s="39"/>
      <c r="I133" s="153"/>
      <c r="J133" s="221">
        <f>BK133</f>
        <v>0</v>
      </c>
      <c r="K133" s="39"/>
      <c r="L133" s="43"/>
      <c r="M133" s="102"/>
      <c r="N133" s="222"/>
      <c r="O133" s="103"/>
      <c r="P133" s="223">
        <f>P134+P365+P468</f>
        <v>0</v>
      </c>
      <c r="Q133" s="103"/>
      <c r="R133" s="223">
        <f>R134+R365+R468</f>
        <v>76.38425025192001</v>
      </c>
      <c r="S133" s="103"/>
      <c r="T133" s="224">
        <f>T134+T365+T468</f>
        <v>19.5006102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77</v>
      </c>
      <c r="AU133" s="16" t="s">
        <v>106</v>
      </c>
      <c r="BK133" s="225">
        <f>BK134+BK365+BK468</f>
        <v>0</v>
      </c>
    </row>
    <row r="134" spans="1:63" s="12" customFormat="1" ht="25.9" customHeight="1">
      <c r="A134" s="12"/>
      <c r="B134" s="226"/>
      <c r="C134" s="227"/>
      <c r="D134" s="228" t="s">
        <v>77</v>
      </c>
      <c r="E134" s="229" t="s">
        <v>137</v>
      </c>
      <c r="F134" s="229" t="s">
        <v>138</v>
      </c>
      <c r="G134" s="227"/>
      <c r="H134" s="227"/>
      <c r="I134" s="230"/>
      <c r="J134" s="231">
        <f>BK134</f>
        <v>0</v>
      </c>
      <c r="K134" s="227"/>
      <c r="L134" s="232"/>
      <c r="M134" s="233"/>
      <c r="N134" s="234"/>
      <c r="O134" s="234"/>
      <c r="P134" s="235">
        <f>P135+P140+P316+P354+P363</f>
        <v>0</v>
      </c>
      <c r="Q134" s="234"/>
      <c r="R134" s="235">
        <f>R135+R140+R316+R354+R363</f>
        <v>64.26353753192001</v>
      </c>
      <c r="S134" s="234"/>
      <c r="T134" s="236">
        <f>T135+T140+T316+T354+T363</f>
        <v>14.063311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7" t="s">
        <v>8</v>
      </c>
      <c r="AT134" s="238" t="s">
        <v>77</v>
      </c>
      <c r="AU134" s="238" t="s">
        <v>78</v>
      </c>
      <c r="AY134" s="237" t="s">
        <v>139</v>
      </c>
      <c r="BK134" s="239">
        <f>BK135+BK140+BK316+BK354+BK363</f>
        <v>0</v>
      </c>
    </row>
    <row r="135" spans="1:63" s="12" customFormat="1" ht="22.8" customHeight="1">
      <c r="A135" s="12"/>
      <c r="B135" s="226"/>
      <c r="C135" s="227"/>
      <c r="D135" s="228" t="s">
        <v>77</v>
      </c>
      <c r="E135" s="240" t="s">
        <v>140</v>
      </c>
      <c r="F135" s="240" t="s">
        <v>141</v>
      </c>
      <c r="G135" s="227"/>
      <c r="H135" s="227"/>
      <c r="I135" s="230"/>
      <c r="J135" s="241">
        <f>BK135</f>
        <v>0</v>
      </c>
      <c r="K135" s="227"/>
      <c r="L135" s="232"/>
      <c r="M135" s="233"/>
      <c r="N135" s="234"/>
      <c r="O135" s="234"/>
      <c r="P135" s="235">
        <f>SUM(P136:P139)</f>
        <v>0</v>
      </c>
      <c r="Q135" s="234"/>
      <c r="R135" s="235">
        <f>SUM(R136:R139)</f>
        <v>3.50200025</v>
      </c>
      <c r="S135" s="234"/>
      <c r="T135" s="236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7" t="s">
        <v>8</v>
      </c>
      <c r="AT135" s="238" t="s">
        <v>77</v>
      </c>
      <c r="AU135" s="238" t="s">
        <v>8</v>
      </c>
      <c r="AY135" s="237" t="s">
        <v>139</v>
      </c>
      <c r="BK135" s="239">
        <f>SUM(BK136:BK139)</f>
        <v>0</v>
      </c>
    </row>
    <row r="136" spans="1:65" s="2" customFormat="1" ht="24" customHeight="1">
      <c r="A136" s="37"/>
      <c r="B136" s="38"/>
      <c r="C136" s="242" t="s">
        <v>8</v>
      </c>
      <c r="D136" s="242" t="s">
        <v>142</v>
      </c>
      <c r="E136" s="243" t="s">
        <v>143</v>
      </c>
      <c r="F136" s="244" t="s">
        <v>144</v>
      </c>
      <c r="G136" s="245" t="s">
        <v>145</v>
      </c>
      <c r="H136" s="246">
        <v>2.635</v>
      </c>
      <c r="I136" s="247"/>
      <c r="J136" s="248">
        <f>ROUND(I136*H136,0)</f>
        <v>0</v>
      </c>
      <c r="K136" s="244" t="s">
        <v>146</v>
      </c>
      <c r="L136" s="43"/>
      <c r="M136" s="249" t="s">
        <v>1</v>
      </c>
      <c r="N136" s="250" t="s">
        <v>44</v>
      </c>
      <c r="O136" s="90"/>
      <c r="P136" s="251">
        <f>O136*H136</f>
        <v>0</v>
      </c>
      <c r="Q136" s="251">
        <v>1.32715</v>
      </c>
      <c r="R136" s="251">
        <f>Q136*H136</f>
        <v>3.49704025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147</v>
      </c>
      <c r="AT136" s="253" t="s">
        <v>142</v>
      </c>
      <c r="AU136" s="253" t="s">
        <v>88</v>
      </c>
      <c r="AY136" s="16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88</v>
      </c>
      <c r="BK136" s="254">
        <f>ROUND(I136*H136,0)</f>
        <v>0</v>
      </c>
      <c r="BL136" s="16" t="s">
        <v>147</v>
      </c>
      <c r="BM136" s="253" t="s">
        <v>148</v>
      </c>
    </row>
    <row r="137" spans="1:51" s="13" customFormat="1" ht="12">
      <c r="A137" s="13"/>
      <c r="B137" s="255"/>
      <c r="C137" s="256"/>
      <c r="D137" s="257" t="s">
        <v>149</v>
      </c>
      <c r="E137" s="258" t="s">
        <v>1</v>
      </c>
      <c r="F137" s="259" t="s">
        <v>150</v>
      </c>
      <c r="G137" s="256"/>
      <c r="H137" s="260">
        <v>2.635</v>
      </c>
      <c r="I137" s="261"/>
      <c r="J137" s="256"/>
      <c r="K137" s="256"/>
      <c r="L137" s="262"/>
      <c r="M137" s="263"/>
      <c r="N137" s="264"/>
      <c r="O137" s="264"/>
      <c r="P137" s="264"/>
      <c r="Q137" s="264"/>
      <c r="R137" s="264"/>
      <c r="S137" s="264"/>
      <c r="T137" s="26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6" t="s">
        <v>149</v>
      </c>
      <c r="AU137" s="266" t="s">
        <v>88</v>
      </c>
      <c r="AV137" s="13" t="s">
        <v>88</v>
      </c>
      <c r="AW137" s="13" t="s">
        <v>33</v>
      </c>
      <c r="AX137" s="13" t="s">
        <v>78</v>
      </c>
      <c r="AY137" s="266" t="s">
        <v>139</v>
      </c>
    </row>
    <row r="138" spans="1:65" s="2" customFormat="1" ht="24" customHeight="1">
      <c r="A138" s="37"/>
      <c r="B138" s="38"/>
      <c r="C138" s="242" t="s">
        <v>88</v>
      </c>
      <c r="D138" s="242" t="s">
        <v>142</v>
      </c>
      <c r="E138" s="243" t="s">
        <v>151</v>
      </c>
      <c r="F138" s="244" t="s">
        <v>152</v>
      </c>
      <c r="G138" s="245" t="s">
        <v>153</v>
      </c>
      <c r="H138" s="246">
        <v>24.8</v>
      </c>
      <c r="I138" s="247"/>
      <c r="J138" s="248">
        <f>ROUND(I138*H138,0)</f>
        <v>0</v>
      </c>
      <c r="K138" s="244" t="s">
        <v>146</v>
      </c>
      <c r="L138" s="43"/>
      <c r="M138" s="249" t="s">
        <v>1</v>
      </c>
      <c r="N138" s="250" t="s">
        <v>44</v>
      </c>
      <c r="O138" s="90"/>
      <c r="P138" s="251">
        <f>O138*H138</f>
        <v>0</v>
      </c>
      <c r="Q138" s="251">
        <v>0.0002</v>
      </c>
      <c r="R138" s="251">
        <f>Q138*H138</f>
        <v>0.00496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147</v>
      </c>
      <c r="AT138" s="253" t="s">
        <v>142</v>
      </c>
      <c r="AU138" s="253" t="s">
        <v>88</v>
      </c>
      <c r="AY138" s="16" t="s">
        <v>139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88</v>
      </c>
      <c r="BK138" s="254">
        <f>ROUND(I138*H138,0)</f>
        <v>0</v>
      </c>
      <c r="BL138" s="16" t="s">
        <v>147</v>
      </c>
      <c r="BM138" s="253" t="s">
        <v>154</v>
      </c>
    </row>
    <row r="139" spans="1:51" s="13" customFormat="1" ht="12">
      <c r="A139" s="13"/>
      <c r="B139" s="255"/>
      <c r="C139" s="256"/>
      <c r="D139" s="257" t="s">
        <v>149</v>
      </c>
      <c r="E139" s="258" t="s">
        <v>1</v>
      </c>
      <c r="F139" s="259" t="s">
        <v>155</v>
      </c>
      <c r="G139" s="256"/>
      <c r="H139" s="260">
        <v>24.8</v>
      </c>
      <c r="I139" s="261"/>
      <c r="J139" s="256"/>
      <c r="K139" s="256"/>
      <c r="L139" s="262"/>
      <c r="M139" s="263"/>
      <c r="N139" s="264"/>
      <c r="O139" s="264"/>
      <c r="P139" s="264"/>
      <c r="Q139" s="264"/>
      <c r="R139" s="264"/>
      <c r="S139" s="264"/>
      <c r="T139" s="26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6" t="s">
        <v>149</v>
      </c>
      <c r="AU139" s="266" t="s">
        <v>88</v>
      </c>
      <c r="AV139" s="13" t="s">
        <v>88</v>
      </c>
      <c r="AW139" s="13" t="s">
        <v>33</v>
      </c>
      <c r="AX139" s="13" t="s">
        <v>78</v>
      </c>
      <c r="AY139" s="266" t="s">
        <v>139</v>
      </c>
    </row>
    <row r="140" spans="1:63" s="12" customFormat="1" ht="22.8" customHeight="1">
      <c r="A140" s="12"/>
      <c r="B140" s="226"/>
      <c r="C140" s="227"/>
      <c r="D140" s="228" t="s">
        <v>77</v>
      </c>
      <c r="E140" s="240" t="s">
        <v>156</v>
      </c>
      <c r="F140" s="240" t="s">
        <v>157</v>
      </c>
      <c r="G140" s="227"/>
      <c r="H140" s="227"/>
      <c r="I140" s="230"/>
      <c r="J140" s="241">
        <f>BK140</f>
        <v>0</v>
      </c>
      <c r="K140" s="227"/>
      <c r="L140" s="232"/>
      <c r="M140" s="233"/>
      <c r="N140" s="234"/>
      <c r="O140" s="234"/>
      <c r="P140" s="235">
        <f>SUM(P141:P315)</f>
        <v>0</v>
      </c>
      <c r="Q140" s="234"/>
      <c r="R140" s="235">
        <f>SUM(R141:R315)</f>
        <v>60.28652229192001</v>
      </c>
      <c r="S140" s="234"/>
      <c r="T140" s="236">
        <f>SUM(T141:T315)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7" t="s">
        <v>8</v>
      </c>
      <c r="AT140" s="238" t="s">
        <v>77</v>
      </c>
      <c r="AU140" s="238" t="s">
        <v>8</v>
      </c>
      <c r="AY140" s="237" t="s">
        <v>139</v>
      </c>
      <c r="BK140" s="239">
        <f>SUM(BK141:BK315)</f>
        <v>0</v>
      </c>
    </row>
    <row r="141" spans="1:65" s="2" customFormat="1" ht="24" customHeight="1">
      <c r="A141" s="37"/>
      <c r="B141" s="38"/>
      <c r="C141" s="242" t="s">
        <v>140</v>
      </c>
      <c r="D141" s="242" t="s">
        <v>142</v>
      </c>
      <c r="E141" s="243" t="s">
        <v>158</v>
      </c>
      <c r="F141" s="244" t="s">
        <v>159</v>
      </c>
      <c r="G141" s="245" t="s">
        <v>160</v>
      </c>
      <c r="H141" s="246">
        <v>15.5</v>
      </c>
      <c r="I141" s="247"/>
      <c r="J141" s="248">
        <f>ROUND(I141*H141,0)</f>
        <v>0</v>
      </c>
      <c r="K141" s="244" t="s">
        <v>146</v>
      </c>
      <c r="L141" s="43"/>
      <c r="M141" s="249" t="s">
        <v>1</v>
      </c>
      <c r="N141" s="250" t="s">
        <v>44</v>
      </c>
      <c r="O141" s="90"/>
      <c r="P141" s="251">
        <f>O141*H141</f>
        <v>0</v>
      </c>
      <c r="Q141" s="251">
        <v>0.00438</v>
      </c>
      <c r="R141" s="251">
        <f>Q141*H141</f>
        <v>0.06789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147</v>
      </c>
      <c r="AT141" s="253" t="s">
        <v>142</v>
      </c>
      <c r="AU141" s="253" t="s">
        <v>88</v>
      </c>
      <c r="AY141" s="16" t="s">
        <v>139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88</v>
      </c>
      <c r="BK141" s="254">
        <f>ROUND(I141*H141,0)</f>
        <v>0</v>
      </c>
      <c r="BL141" s="16" t="s">
        <v>147</v>
      </c>
      <c r="BM141" s="253" t="s">
        <v>161</v>
      </c>
    </row>
    <row r="142" spans="1:51" s="13" customFormat="1" ht="12">
      <c r="A142" s="13"/>
      <c r="B142" s="255"/>
      <c r="C142" s="256"/>
      <c r="D142" s="257" t="s">
        <v>149</v>
      </c>
      <c r="E142" s="258" t="s">
        <v>1</v>
      </c>
      <c r="F142" s="259" t="s">
        <v>162</v>
      </c>
      <c r="G142" s="256"/>
      <c r="H142" s="260">
        <v>15.5</v>
      </c>
      <c r="I142" s="261"/>
      <c r="J142" s="256"/>
      <c r="K142" s="256"/>
      <c r="L142" s="262"/>
      <c r="M142" s="263"/>
      <c r="N142" s="264"/>
      <c r="O142" s="264"/>
      <c r="P142" s="264"/>
      <c r="Q142" s="264"/>
      <c r="R142" s="264"/>
      <c r="S142" s="264"/>
      <c r="T142" s="26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6" t="s">
        <v>149</v>
      </c>
      <c r="AU142" s="266" t="s">
        <v>88</v>
      </c>
      <c r="AV142" s="13" t="s">
        <v>88</v>
      </c>
      <c r="AW142" s="13" t="s">
        <v>33</v>
      </c>
      <c r="AX142" s="13" t="s">
        <v>78</v>
      </c>
      <c r="AY142" s="266" t="s">
        <v>139</v>
      </c>
    </row>
    <row r="143" spans="1:65" s="2" customFormat="1" ht="16.5" customHeight="1">
      <c r="A143" s="37"/>
      <c r="B143" s="38"/>
      <c r="C143" s="242" t="s">
        <v>147</v>
      </c>
      <c r="D143" s="242" t="s">
        <v>142</v>
      </c>
      <c r="E143" s="243" t="s">
        <v>163</v>
      </c>
      <c r="F143" s="244" t="s">
        <v>164</v>
      </c>
      <c r="G143" s="245" t="s">
        <v>160</v>
      </c>
      <c r="H143" s="246">
        <v>7.36</v>
      </c>
      <c r="I143" s="247"/>
      <c r="J143" s="248">
        <f>ROUND(I143*H143,0)</f>
        <v>0</v>
      </c>
      <c r="K143" s="244" t="s">
        <v>146</v>
      </c>
      <c r="L143" s="43"/>
      <c r="M143" s="249" t="s">
        <v>1</v>
      </c>
      <c r="N143" s="250" t="s">
        <v>44</v>
      </c>
      <c r="O143" s="90"/>
      <c r="P143" s="251">
        <f>O143*H143</f>
        <v>0</v>
      </c>
      <c r="Q143" s="251">
        <v>0.03273</v>
      </c>
      <c r="R143" s="251">
        <f>Q143*H143</f>
        <v>0.24089280000000002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147</v>
      </c>
      <c r="AT143" s="253" t="s">
        <v>142</v>
      </c>
      <c r="AU143" s="253" t="s">
        <v>88</v>
      </c>
      <c r="AY143" s="16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88</v>
      </c>
      <c r="BK143" s="254">
        <f>ROUND(I143*H143,0)</f>
        <v>0</v>
      </c>
      <c r="BL143" s="16" t="s">
        <v>147</v>
      </c>
      <c r="BM143" s="253" t="s">
        <v>165</v>
      </c>
    </row>
    <row r="144" spans="1:51" s="13" customFormat="1" ht="12">
      <c r="A144" s="13"/>
      <c r="B144" s="255"/>
      <c r="C144" s="256"/>
      <c r="D144" s="257" t="s">
        <v>149</v>
      </c>
      <c r="E144" s="258" t="s">
        <v>1</v>
      </c>
      <c r="F144" s="259" t="s">
        <v>166</v>
      </c>
      <c r="G144" s="256"/>
      <c r="H144" s="260">
        <v>7.36</v>
      </c>
      <c r="I144" s="261"/>
      <c r="J144" s="256"/>
      <c r="K144" s="256"/>
      <c r="L144" s="262"/>
      <c r="M144" s="263"/>
      <c r="N144" s="264"/>
      <c r="O144" s="264"/>
      <c r="P144" s="264"/>
      <c r="Q144" s="264"/>
      <c r="R144" s="264"/>
      <c r="S144" s="264"/>
      <c r="T144" s="26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6" t="s">
        <v>149</v>
      </c>
      <c r="AU144" s="266" t="s">
        <v>88</v>
      </c>
      <c r="AV144" s="13" t="s">
        <v>88</v>
      </c>
      <c r="AW144" s="13" t="s">
        <v>33</v>
      </c>
      <c r="AX144" s="13" t="s">
        <v>78</v>
      </c>
      <c r="AY144" s="266" t="s">
        <v>139</v>
      </c>
    </row>
    <row r="145" spans="1:65" s="2" customFormat="1" ht="24" customHeight="1">
      <c r="A145" s="37"/>
      <c r="B145" s="38"/>
      <c r="C145" s="242" t="s">
        <v>167</v>
      </c>
      <c r="D145" s="242" t="s">
        <v>142</v>
      </c>
      <c r="E145" s="243" t="s">
        <v>168</v>
      </c>
      <c r="F145" s="244" t="s">
        <v>169</v>
      </c>
      <c r="G145" s="245" t="s">
        <v>170</v>
      </c>
      <c r="H145" s="246">
        <v>16</v>
      </c>
      <c r="I145" s="247"/>
      <c r="J145" s="248">
        <f>ROUND(I145*H145,0)</f>
        <v>0</v>
      </c>
      <c r="K145" s="244" t="s">
        <v>146</v>
      </c>
      <c r="L145" s="43"/>
      <c r="M145" s="249" t="s">
        <v>1</v>
      </c>
      <c r="N145" s="250" t="s">
        <v>44</v>
      </c>
      <c r="O145" s="90"/>
      <c r="P145" s="251">
        <f>O145*H145</f>
        <v>0</v>
      </c>
      <c r="Q145" s="251">
        <v>0.0415</v>
      </c>
      <c r="R145" s="251">
        <f>Q145*H145</f>
        <v>0.664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147</v>
      </c>
      <c r="AT145" s="253" t="s">
        <v>142</v>
      </c>
      <c r="AU145" s="253" t="s">
        <v>88</v>
      </c>
      <c r="AY145" s="16" t="s">
        <v>139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88</v>
      </c>
      <c r="BK145" s="254">
        <f>ROUND(I145*H145,0)</f>
        <v>0</v>
      </c>
      <c r="BL145" s="16" t="s">
        <v>147</v>
      </c>
      <c r="BM145" s="253" t="s">
        <v>171</v>
      </c>
    </row>
    <row r="146" spans="1:51" s="13" customFormat="1" ht="12">
      <c r="A146" s="13"/>
      <c r="B146" s="255"/>
      <c r="C146" s="256"/>
      <c r="D146" s="257" t="s">
        <v>149</v>
      </c>
      <c r="E146" s="258" t="s">
        <v>1</v>
      </c>
      <c r="F146" s="259" t="s">
        <v>172</v>
      </c>
      <c r="G146" s="256"/>
      <c r="H146" s="260">
        <v>16</v>
      </c>
      <c r="I146" s="261"/>
      <c r="J146" s="256"/>
      <c r="K146" s="256"/>
      <c r="L146" s="262"/>
      <c r="M146" s="263"/>
      <c r="N146" s="264"/>
      <c r="O146" s="264"/>
      <c r="P146" s="264"/>
      <c r="Q146" s="264"/>
      <c r="R146" s="264"/>
      <c r="S146" s="264"/>
      <c r="T146" s="26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6" t="s">
        <v>149</v>
      </c>
      <c r="AU146" s="266" t="s">
        <v>88</v>
      </c>
      <c r="AV146" s="13" t="s">
        <v>88</v>
      </c>
      <c r="AW146" s="13" t="s">
        <v>33</v>
      </c>
      <c r="AX146" s="13" t="s">
        <v>78</v>
      </c>
      <c r="AY146" s="266" t="s">
        <v>139</v>
      </c>
    </row>
    <row r="147" spans="1:65" s="2" customFormat="1" ht="16.5" customHeight="1">
      <c r="A147" s="37"/>
      <c r="B147" s="38"/>
      <c r="C147" s="242" t="s">
        <v>156</v>
      </c>
      <c r="D147" s="242" t="s">
        <v>142</v>
      </c>
      <c r="E147" s="243" t="s">
        <v>173</v>
      </c>
      <c r="F147" s="244" t="s">
        <v>174</v>
      </c>
      <c r="G147" s="245" t="s">
        <v>160</v>
      </c>
      <c r="H147" s="246">
        <v>3.525</v>
      </c>
      <c r="I147" s="247"/>
      <c r="J147" s="248">
        <f>ROUND(I147*H147,0)</f>
        <v>0</v>
      </c>
      <c r="K147" s="244" t="s">
        <v>146</v>
      </c>
      <c r="L147" s="43"/>
      <c r="M147" s="249" t="s">
        <v>1</v>
      </c>
      <c r="N147" s="250" t="s">
        <v>44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147</v>
      </c>
      <c r="AT147" s="253" t="s">
        <v>142</v>
      </c>
      <c r="AU147" s="253" t="s">
        <v>88</v>
      </c>
      <c r="AY147" s="16" t="s">
        <v>139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88</v>
      </c>
      <c r="BK147" s="254">
        <f>ROUND(I147*H147,0)</f>
        <v>0</v>
      </c>
      <c r="BL147" s="16" t="s">
        <v>147</v>
      </c>
      <c r="BM147" s="253" t="s">
        <v>175</v>
      </c>
    </row>
    <row r="148" spans="1:51" s="13" customFormat="1" ht="12">
      <c r="A148" s="13"/>
      <c r="B148" s="255"/>
      <c r="C148" s="256"/>
      <c r="D148" s="257" t="s">
        <v>149</v>
      </c>
      <c r="E148" s="258" t="s">
        <v>1</v>
      </c>
      <c r="F148" s="259" t="s">
        <v>176</v>
      </c>
      <c r="G148" s="256"/>
      <c r="H148" s="260">
        <v>3.525</v>
      </c>
      <c r="I148" s="261"/>
      <c r="J148" s="256"/>
      <c r="K148" s="256"/>
      <c r="L148" s="262"/>
      <c r="M148" s="263"/>
      <c r="N148" s="264"/>
      <c r="O148" s="264"/>
      <c r="P148" s="264"/>
      <c r="Q148" s="264"/>
      <c r="R148" s="264"/>
      <c r="S148" s="264"/>
      <c r="T148" s="26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6" t="s">
        <v>149</v>
      </c>
      <c r="AU148" s="266" t="s">
        <v>88</v>
      </c>
      <c r="AV148" s="13" t="s">
        <v>88</v>
      </c>
      <c r="AW148" s="13" t="s">
        <v>33</v>
      </c>
      <c r="AX148" s="13" t="s">
        <v>78</v>
      </c>
      <c r="AY148" s="266" t="s">
        <v>139</v>
      </c>
    </row>
    <row r="149" spans="1:65" s="2" customFormat="1" ht="24" customHeight="1">
      <c r="A149" s="37"/>
      <c r="B149" s="38"/>
      <c r="C149" s="242" t="s">
        <v>177</v>
      </c>
      <c r="D149" s="242" t="s">
        <v>142</v>
      </c>
      <c r="E149" s="243" t="s">
        <v>178</v>
      </c>
      <c r="F149" s="244" t="s">
        <v>179</v>
      </c>
      <c r="G149" s="245" t="s">
        <v>160</v>
      </c>
      <c r="H149" s="246">
        <v>18.6</v>
      </c>
      <c r="I149" s="247"/>
      <c r="J149" s="248">
        <f>ROUND(I149*H149,0)</f>
        <v>0</v>
      </c>
      <c r="K149" s="244" t="s">
        <v>146</v>
      </c>
      <c r="L149" s="43"/>
      <c r="M149" s="249" t="s">
        <v>1</v>
      </c>
      <c r="N149" s="250" t="s">
        <v>44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147</v>
      </c>
      <c r="AT149" s="253" t="s">
        <v>142</v>
      </c>
      <c r="AU149" s="253" t="s">
        <v>88</v>
      </c>
      <c r="AY149" s="16" t="s">
        <v>139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88</v>
      </c>
      <c r="BK149" s="254">
        <f>ROUND(I149*H149,0)</f>
        <v>0</v>
      </c>
      <c r="BL149" s="16" t="s">
        <v>147</v>
      </c>
      <c r="BM149" s="253" t="s">
        <v>180</v>
      </c>
    </row>
    <row r="150" spans="1:51" s="13" customFormat="1" ht="12">
      <c r="A150" s="13"/>
      <c r="B150" s="255"/>
      <c r="C150" s="256"/>
      <c r="D150" s="257" t="s">
        <v>149</v>
      </c>
      <c r="E150" s="258" t="s">
        <v>1</v>
      </c>
      <c r="F150" s="259" t="s">
        <v>181</v>
      </c>
      <c r="G150" s="256"/>
      <c r="H150" s="260">
        <v>18.6</v>
      </c>
      <c r="I150" s="261"/>
      <c r="J150" s="256"/>
      <c r="K150" s="256"/>
      <c r="L150" s="262"/>
      <c r="M150" s="263"/>
      <c r="N150" s="264"/>
      <c r="O150" s="264"/>
      <c r="P150" s="264"/>
      <c r="Q150" s="264"/>
      <c r="R150" s="264"/>
      <c r="S150" s="264"/>
      <c r="T150" s="26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6" t="s">
        <v>149</v>
      </c>
      <c r="AU150" s="266" t="s">
        <v>88</v>
      </c>
      <c r="AV150" s="13" t="s">
        <v>88</v>
      </c>
      <c r="AW150" s="13" t="s">
        <v>33</v>
      </c>
      <c r="AX150" s="13" t="s">
        <v>78</v>
      </c>
      <c r="AY150" s="266" t="s">
        <v>139</v>
      </c>
    </row>
    <row r="151" spans="1:65" s="2" customFormat="1" ht="24" customHeight="1">
      <c r="A151" s="37"/>
      <c r="B151" s="38"/>
      <c r="C151" s="242" t="s">
        <v>182</v>
      </c>
      <c r="D151" s="242" t="s">
        <v>142</v>
      </c>
      <c r="E151" s="243" t="s">
        <v>183</v>
      </c>
      <c r="F151" s="244" t="s">
        <v>184</v>
      </c>
      <c r="G151" s="245" t="s">
        <v>160</v>
      </c>
      <c r="H151" s="246">
        <v>178.461</v>
      </c>
      <c r="I151" s="247"/>
      <c r="J151" s="248">
        <f>ROUND(I151*H151,0)</f>
        <v>0</v>
      </c>
      <c r="K151" s="244" t="s">
        <v>146</v>
      </c>
      <c r="L151" s="43"/>
      <c r="M151" s="249" t="s">
        <v>1</v>
      </c>
      <c r="N151" s="250" t="s">
        <v>44</v>
      </c>
      <c r="O151" s="90"/>
      <c r="P151" s="251">
        <f>O151*H151</f>
        <v>0</v>
      </c>
      <c r="Q151" s="251">
        <v>0.00937472</v>
      </c>
      <c r="R151" s="251">
        <f>Q151*H151</f>
        <v>1.67302190592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147</v>
      </c>
      <c r="AT151" s="253" t="s">
        <v>142</v>
      </c>
      <c r="AU151" s="253" t="s">
        <v>88</v>
      </c>
      <c r="AY151" s="16" t="s">
        <v>139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88</v>
      </c>
      <c r="BK151" s="254">
        <f>ROUND(I151*H151,0)</f>
        <v>0</v>
      </c>
      <c r="BL151" s="16" t="s">
        <v>147</v>
      </c>
      <c r="BM151" s="253" t="s">
        <v>185</v>
      </c>
    </row>
    <row r="152" spans="1:51" s="13" customFormat="1" ht="12">
      <c r="A152" s="13"/>
      <c r="B152" s="255"/>
      <c r="C152" s="256"/>
      <c r="D152" s="257" t="s">
        <v>149</v>
      </c>
      <c r="E152" s="258" t="s">
        <v>1</v>
      </c>
      <c r="F152" s="259" t="s">
        <v>186</v>
      </c>
      <c r="G152" s="256"/>
      <c r="H152" s="260">
        <v>173.533</v>
      </c>
      <c r="I152" s="261"/>
      <c r="J152" s="256"/>
      <c r="K152" s="256"/>
      <c r="L152" s="262"/>
      <c r="M152" s="263"/>
      <c r="N152" s="264"/>
      <c r="O152" s="264"/>
      <c r="P152" s="264"/>
      <c r="Q152" s="264"/>
      <c r="R152" s="264"/>
      <c r="S152" s="264"/>
      <c r="T152" s="26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6" t="s">
        <v>149</v>
      </c>
      <c r="AU152" s="266" t="s">
        <v>88</v>
      </c>
      <c r="AV152" s="13" t="s">
        <v>88</v>
      </c>
      <c r="AW152" s="13" t="s">
        <v>33</v>
      </c>
      <c r="AX152" s="13" t="s">
        <v>78</v>
      </c>
      <c r="AY152" s="266" t="s">
        <v>139</v>
      </c>
    </row>
    <row r="153" spans="1:51" s="13" customFormat="1" ht="12">
      <c r="A153" s="13"/>
      <c r="B153" s="255"/>
      <c r="C153" s="256"/>
      <c r="D153" s="257" t="s">
        <v>149</v>
      </c>
      <c r="E153" s="258" t="s">
        <v>1</v>
      </c>
      <c r="F153" s="259" t="s">
        <v>187</v>
      </c>
      <c r="G153" s="256"/>
      <c r="H153" s="260">
        <v>4.928</v>
      </c>
      <c r="I153" s="261"/>
      <c r="J153" s="256"/>
      <c r="K153" s="256"/>
      <c r="L153" s="262"/>
      <c r="M153" s="263"/>
      <c r="N153" s="264"/>
      <c r="O153" s="264"/>
      <c r="P153" s="264"/>
      <c r="Q153" s="264"/>
      <c r="R153" s="264"/>
      <c r="S153" s="264"/>
      <c r="T153" s="26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6" t="s">
        <v>149</v>
      </c>
      <c r="AU153" s="266" t="s">
        <v>88</v>
      </c>
      <c r="AV153" s="13" t="s">
        <v>88</v>
      </c>
      <c r="AW153" s="13" t="s">
        <v>33</v>
      </c>
      <c r="AX153" s="13" t="s">
        <v>78</v>
      </c>
      <c r="AY153" s="266" t="s">
        <v>139</v>
      </c>
    </row>
    <row r="154" spans="1:65" s="2" customFormat="1" ht="24" customHeight="1">
      <c r="A154" s="37"/>
      <c r="B154" s="38"/>
      <c r="C154" s="267" t="s">
        <v>188</v>
      </c>
      <c r="D154" s="267" t="s">
        <v>189</v>
      </c>
      <c r="E154" s="268" t="s">
        <v>190</v>
      </c>
      <c r="F154" s="269" t="s">
        <v>191</v>
      </c>
      <c r="G154" s="270" t="s">
        <v>160</v>
      </c>
      <c r="H154" s="271">
        <v>187.384</v>
      </c>
      <c r="I154" s="272"/>
      <c r="J154" s="273">
        <f>ROUND(I154*H154,0)</f>
        <v>0</v>
      </c>
      <c r="K154" s="269" t="s">
        <v>146</v>
      </c>
      <c r="L154" s="274"/>
      <c r="M154" s="275" t="s">
        <v>1</v>
      </c>
      <c r="N154" s="276" t="s">
        <v>44</v>
      </c>
      <c r="O154" s="90"/>
      <c r="P154" s="251">
        <f>O154*H154</f>
        <v>0</v>
      </c>
      <c r="Q154" s="251">
        <v>0.012</v>
      </c>
      <c r="R154" s="251">
        <f>Q154*H154</f>
        <v>2.248608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182</v>
      </c>
      <c r="AT154" s="253" t="s">
        <v>189</v>
      </c>
      <c r="AU154" s="253" t="s">
        <v>88</v>
      </c>
      <c r="AY154" s="16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88</v>
      </c>
      <c r="BK154" s="254">
        <f>ROUND(I154*H154,0)</f>
        <v>0</v>
      </c>
      <c r="BL154" s="16" t="s">
        <v>147</v>
      </c>
      <c r="BM154" s="253" t="s">
        <v>192</v>
      </c>
    </row>
    <row r="155" spans="1:51" s="13" customFormat="1" ht="12">
      <c r="A155" s="13"/>
      <c r="B155" s="255"/>
      <c r="C155" s="256"/>
      <c r="D155" s="257" t="s">
        <v>149</v>
      </c>
      <c r="E155" s="258" t="s">
        <v>1</v>
      </c>
      <c r="F155" s="259" t="s">
        <v>193</v>
      </c>
      <c r="G155" s="256"/>
      <c r="H155" s="260">
        <v>187.384</v>
      </c>
      <c r="I155" s="261"/>
      <c r="J155" s="256"/>
      <c r="K155" s="256"/>
      <c r="L155" s="262"/>
      <c r="M155" s="263"/>
      <c r="N155" s="264"/>
      <c r="O155" s="264"/>
      <c r="P155" s="264"/>
      <c r="Q155" s="264"/>
      <c r="R155" s="264"/>
      <c r="S155" s="264"/>
      <c r="T155" s="26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6" t="s">
        <v>149</v>
      </c>
      <c r="AU155" s="266" t="s">
        <v>88</v>
      </c>
      <c r="AV155" s="13" t="s">
        <v>88</v>
      </c>
      <c r="AW155" s="13" t="s">
        <v>33</v>
      </c>
      <c r="AX155" s="13" t="s">
        <v>78</v>
      </c>
      <c r="AY155" s="266" t="s">
        <v>139</v>
      </c>
    </row>
    <row r="156" spans="1:65" s="2" customFormat="1" ht="24" customHeight="1">
      <c r="A156" s="37"/>
      <c r="B156" s="38"/>
      <c r="C156" s="242" t="s">
        <v>194</v>
      </c>
      <c r="D156" s="242" t="s">
        <v>142</v>
      </c>
      <c r="E156" s="243" t="s">
        <v>195</v>
      </c>
      <c r="F156" s="244" t="s">
        <v>196</v>
      </c>
      <c r="G156" s="245" t="s">
        <v>160</v>
      </c>
      <c r="H156" s="246">
        <v>187.384</v>
      </c>
      <c r="I156" s="247"/>
      <c r="J156" s="248">
        <f>ROUND(I156*H156,0)</f>
        <v>0</v>
      </c>
      <c r="K156" s="244" t="s">
        <v>146</v>
      </c>
      <c r="L156" s="43"/>
      <c r="M156" s="249" t="s">
        <v>1</v>
      </c>
      <c r="N156" s="250" t="s">
        <v>44</v>
      </c>
      <c r="O156" s="90"/>
      <c r="P156" s="251">
        <f>O156*H156</f>
        <v>0</v>
      </c>
      <c r="Q156" s="251">
        <v>9E-05</v>
      </c>
      <c r="R156" s="251">
        <f>Q156*H156</f>
        <v>0.01686456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147</v>
      </c>
      <c r="AT156" s="253" t="s">
        <v>142</v>
      </c>
      <c r="AU156" s="253" t="s">
        <v>88</v>
      </c>
      <c r="AY156" s="16" t="s">
        <v>139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88</v>
      </c>
      <c r="BK156" s="254">
        <f>ROUND(I156*H156,0)</f>
        <v>0</v>
      </c>
      <c r="BL156" s="16" t="s">
        <v>147</v>
      </c>
      <c r="BM156" s="253" t="s">
        <v>197</v>
      </c>
    </row>
    <row r="157" spans="1:65" s="2" customFormat="1" ht="24" customHeight="1">
      <c r="A157" s="37"/>
      <c r="B157" s="38"/>
      <c r="C157" s="242" t="s">
        <v>198</v>
      </c>
      <c r="D157" s="242" t="s">
        <v>142</v>
      </c>
      <c r="E157" s="243" t="s">
        <v>199</v>
      </c>
      <c r="F157" s="244" t="s">
        <v>200</v>
      </c>
      <c r="G157" s="245" t="s">
        <v>160</v>
      </c>
      <c r="H157" s="246">
        <v>178.461</v>
      </c>
      <c r="I157" s="247"/>
      <c r="J157" s="248">
        <f>ROUND(I157*H157,0)</f>
        <v>0</v>
      </c>
      <c r="K157" s="244" t="s">
        <v>146</v>
      </c>
      <c r="L157" s="43"/>
      <c r="M157" s="249" t="s">
        <v>1</v>
      </c>
      <c r="N157" s="250" t="s">
        <v>44</v>
      </c>
      <c r="O157" s="90"/>
      <c r="P157" s="251">
        <f>O157*H157</f>
        <v>0</v>
      </c>
      <c r="Q157" s="251">
        <v>0.00486</v>
      </c>
      <c r="R157" s="251">
        <f>Q157*H157</f>
        <v>0.86732046</v>
      </c>
      <c r="S157" s="251">
        <v>0</v>
      </c>
      <c r="T157" s="25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3" t="s">
        <v>147</v>
      </c>
      <c r="AT157" s="253" t="s">
        <v>142</v>
      </c>
      <c r="AU157" s="253" t="s">
        <v>88</v>
      </c>
      <c r="AY157" s="16" t="s">
        <v>139</v>
      </c>
      <c r="BE157" s="254">
        <f>IF(N157="základní",J157,0)</f>
        <v>0</v>
      </c>
      <c r="BF157" s="254">
        <f>IF(N157="snížená",J157,0)</f>
        <v>0</v>
      </c>
      <c r="BG157" s="254">
        <f>IF(N157="zákl. přenesená",J157,0)</f>
        <v>0</v>
      </c>
      <c r="BH157" s="254">
        <f>IF(N157="sníž. přenesená",J157,0)</f>
        <v>0</v>
      </c>
      <c r="BI157" s="254">
        <f>IF(N157="nulová",J157,0)</f>
        <v>0</v>
      </c>
      <c r="BJ157" s="16" t="s">
        <v>88</v>
      </c>
      <c r="BK157" s="254">
        <f>ROUND(I157*H157,0)</f>
        <v>0</v>
      </c>
      <c r="BL157" s="16" t="s">
        <v>147</v>
      </c>
      <c r="BM157" s="253" t="s">
        <v>201</v>
      </c>
    </row>
    <row r="158" spans="1:51" s="13" customFormat="1" ht="12">
      <c r="A158" s="13"/>
      <c r="B158" s="255"/>
      <c r="C158" s="256"/>
      <c r="D158" s="257" t="s">
        <v>149</v>
      </c>
      <c r="E158" s="258" t="s">
        <v>1</v>
      </c>
      <c r="F158" s="259" t="s">
        <v>186</v>
      </c>
      <c r="G158" s="256"/>
      <c r="H158" s="260">
        <v>173.533</v>
      </c>
      <c r="I158" s="261"/>
      <c r="J158" s="256"/>
      <c r="K158" s="256"/>
      <c r="L158" s="262"/>
      <c r="M158" s="263"/>
      <c r="N158" s="264"/>
      <c r="O158" s="264"/>
      <c r="P158" s="264"/>
      <c r="Q158" s="264"/>
      <c r="R158" s="264"/>
      <c r="S158" s="264"/>
      <c r="T158" s="265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6" t="s">
        <v>149</v>
      </c>
      <c r="AU158" s="266" t="s">
        <v>88</v>
      </c>
      <c r="AV158" s="13" t="s">
        <v>88</v>
      </c>
      <c r="AW158" s="13" t="s">
        <v>33</v>
      </c>
      <c r="AX158" s="13" t="s">
        <v>78</v>
      </c>
      <c r="AY158" s="266" t="s">
        <v>139</v>
      </c>
    </row>
    <row r="159" spans="1:51" s="13" customFormat="1" ht="12">
      <c r="A159" s="13"/>
      <c r="B159" s="255"/>
      <c r="C159" s="256"/>
      <c r="D159" s="257" t="s">
        <v>149</v>
      </c>
      <c r="E159" s="258" t="s">
        <v>1</v>
      </c>
      <c r="F159" s="259" t="s">
        <v>187</v>
      </c>
      <c r="G159" s="256"/>
      <c r="H159" s="260">
        <v>4.928</v>
      </c>
      <c r="I159" s="261"/>
      <c r="J159" s="256"/>
      <c r="K159" s="256"/>
      <c r="L159" s="262"/>
      <c r="M159" s="263"/>
      <c r="N159" s="264"/>
      <c r="O159" s="264"/>
      <c r="P159" s="264"/>
      <c r="Q159" s="264"/>
      <c r="R159" s="264"/>
      <c r="S159" s="264"/>
      <c r="T159" s="26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6" t="s">
        <v>149</v>
      </c>
      <c r="AU159" s="266" t="s">
        <v>88</v>
      </c>
      <c r="AV159" s="13" t="s">
        <v>88</v>
      </c>
      <c r="AW159" s="13" t="s">
        <v>33</v>
      </c>
      <c r="AX159" s="13" t="s">
        <v>78</v>
      </c>
      <c r="AY159" s="266" t="s">
        <v>139</v>
      </c>
    </row>
    <row r="160" spans="1:65" s="2" customFormat="1" ht="24" customHeight="1">
      <c r="A160" s="37"/>
      <c r="B160" s="38"/>
      <c r="C160" s="242" t="s">
        <v>202</v>
      </c>
      <c r="D160" s="242" t="s">
        <v>142</v>
      </c>
      <c r="E160" s="243" t="s">
        <v>203</v>
      </c>
      <c r="F160" s="244" t="s">
        <v>204</v>
      </c>
      <c r="G160" s="245" t="s">
        <v>160</v>
      </c>
      <c r="H160" s="246">
        <v>178.461</v>
      </c>
      <c r="I160" s="247"/>
      <c r="J160" s="248">
        <f>ROUND(I160*H160,0)</f>
        <v>0</v>
      </c>
      <c r="K160" s="244" t="s">
        <v>146</v>
      </c>
      <c r="L160" s="43"/>
      <c r="M160" s="249" t="s">
        <v>1</v>
      </c>
      <c r="N160" s="250" t="s">
        <v>44</v>
      </c>
      <c r="O160" s="90"/>
      <c r="P160" s="251">
        <f>O160*H160</f>
        <v>0</v>
      </c>
      <c r="Q160" s="251">
        <v>0.00348</v>
      </c>
      <c r="R160" s="251">
        <f>Q160*H160</f>
        <v>0.62104428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147</v>
      </c>
      <c r="AT160" s="253" t="s">
        <v>142</v>
      </c>
      <c r="AU160" s="253" t="s">
        <v>88</v>
      </c>
      <c r="AY160" s="16" t="s">
        <v>139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88</v>
      </c>
      <c r="BK160" s="254">
        <f>ROUND(I160*H160,0)</f>
        <v>0</v>
      </c>
      <c r="BL160" s="16" t="s">
        <v>147</v>
      </c>
      <c r="BM160" s="253" t="s">
        <v>205</v>
      </c>
    </row>
    <row r="161" spans="1:51" s="13" customFormat="1" ht="12">
      <c r="A161" s="13"/>
      <c r="B161" s="255"/>
      <c r="C161" s="256"/>
      <c r="D161" s="257" t="s">
        <v>149</v>
      </c>
      <c r="E161" s="258" t="s">
        <v>1</v>
      </c>
      <c r="F161" s="259" t="s">
        <v>186</v>
      </c>
      <c r="G161" s="256"/>
      <c r="H161" s="260">
        <v>173.533</v>
      </c>
      <c r="I161" s="261"/>
      <c r="J161" s="256"/>
      <c r="K161" s="256"/>
      <c r="L161" s="262"/>
      <c r="M161" s="263"/>
      <c r="N161" s="264"/>
      <c r="O161" s="264"/>
      <c r="P161" s="264"/>
      <c r="Q161" s="264"/>
      <c r="R161" s="264"/>
      <c r="S161" s="264"/>
      <c r="T161" s="26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6" t="s">
        <v>149</v>
      </c>
      <c r="AU161" s="266" t="s">
        <v>88</v>
      </c>
      <c r="AV161" s="13" t="s">
        <v>88</v>
      </c>
      <c r="AW161" s="13" t="s">
        <v>33</v>
      </c>
      <c r="AX161" s="13" t="s">
        <v>78</v>
      </c>
      <c r="AY161" s="266" t="s">
        <v>139</v>
      </c>
    </row>
    <row r="162" spans="1:51" s="13" customFormat="1" ht="12">
      <c r="A162" s="13"/>
      <c r="B162" s="255"/>
      <c r="C162" s="256"/>
      <c r="D162" s="257" t="s">
        <v>149</v>
      </c>
      <c r="E162" s="258" t="s">
        <v>1</v>
      </c>
      <c r="F162" s="259" t="s">
        <v>187</v>
      </c>
      <c r="G162" s="256"/>
      <c r="H162" s="260">
        <v>4.928</v>
      </c>
      <c r="I162" s="261"/>
      <c r="J162" s="256"/>
      <c r="K162" s="256"/>
      <c r="L162" s="262"/>
      <c r="M162" s="263"/>
      <c r="N162" s="264"/>
      <c r="O162" s="264"/>
      <c r="P162" s="264"/>
      <c r="Q162" s="264"/>
      <c r="R162" s="264"/>
      <c r="S162" s="264"/>
      <c r="T162" s="26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6" t="s">
        <v>149</v>
      </c>
      <c r="AU162" s="266" t="s">
        <v>88</v>
      </c>
      <c r="AV162" s="13" t="s">
        <v>88</v>
      </c>
      <c r="AW162" s="13" t="s">
        <v>33</v>
      </c>
      <c r="AX162" s="13" t="s">
        <v>78</v>
      </c>
      <c r="AY162" s="266" t="s">
        <v>139</v>
      </c>
    </row>
    <row r="163" spans="1:65" s="2" customFormat="1" ht="24" customHeight="1">
      <c r="A163" s="37"/>
      <c r="B163" s="38"/>
      <c r="C163" s="242" t="s">
        <v>206</v>
      </c>
      <c r="D163" s="242" t="s">
        <v>142</v>
      </c>
      <c r="E163" s="243" t="s">
        <v>207</v>
      </c>
      <c r="F163" s="244" t="s">
        <v>208</v>
      </c>
      <c r="G163" s="245" t="s">
        <v>160</v>
      </c>
      <c r="H163" s="246">
        <v>167.322</v>
      </c>
      <c r="I163" s="247"/>
      <c r="J163" s="248">
        <f>ROUND(I163*H163,0)</f>
        <v>0</v>
      </c>
      <c r="K163" s="244" t="s">
        <v>146</v>
      </c>
      <c r="L163" s="43"/>
      <c r="M163" s="249" t="s">
        <v>1</v>
      </c>
      <c r="N163" s="250" t="s">
        <v>44</v>
      </c>
      <c r="O163" s="90"/>
      <c r="P163" s="251">
        <f>O163*H163</f>
        <v>0</v>
      </c>
      <c r="Q163" s="251">
        <v>0.000263</v>
      </c>
      <c r="R163" s="251">
        <f>Q163*H163</f>
        <v>0.044005686</v>
      </c>
      <c r="S163" s="251">
        <v>0</v>
      </c>
      <c r="T163" s="252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3" t="s">
        <v>147</v>
      </c>
      <c r="AT163" s="253" t="s">
        <v>142</v>
      </c>
      <c r="AU163" s="253" t="s">
        <v>88</v>
      </c>
      <c r="AY163" s="16" t="s">
        <v>139</v>
      </c>
      <c r="BE163" s="254">
        <f>IF(N163="základní",J163,0)</f>
        <v>0</v>
      </c>
      <c r="BF163" s="254">
        <f>IF(N163="snížená",J163,0)</f>
        <v>0</v>
      </c>
      <c r="BG163" s="254">
        <f>IF(N163="zákl. přenesená",J163,0)</f>
        <v>0</v>
      </c>
      <c r="BH163" s="254">
        <f>IF(N163="sníž. přenesená",J163,0)</f>
        <v>0</v>
      </c>
      <c r="BI163" s="254">
        <f>IF(N163="nulová",J163,0)</f>
        <v>0</v>
      </c>
      <c r="BJ163" s="16" t="s">
        <v>88</v>
      </c>
      <c r="BK163" s="254">
        <f>ROUND(I163*H163,0)</f>
        <v>0</v>
      </c>
      <c r="BL163" s="16" t="s">
        <v>147</v>
      </c>
      <c r="BM163" s="253" t="s">
        <v>209</v>
      </c>
    </row>
    <row r="164" spans="1:51" s="13" customFormat="1" ht="12">
      <c r="A164" s="13"/>
      <c r="B164" s="255"/>
      <c r="C164" s="256"/>
      <c r="D164" s="257" t="s">
        <v>149</v>
      </c>
      <c r="E164" s="258" t="s">
        <v>1</v>
      </c>
      <c r="F164" s="259" t="s">
        <v>210</v>
      </c>
      <c r="G164" s="256"/>
      <c r="H164" s="260">
        <v>160.38</v>
      </c>
      <c r="I164" s="261"/>
      <c r="J164" s="256"/>
      <c r="K164" s="256"/>
      <c r="L164" s="262"/>
      <c r="M164" s="263"/>
      <c r="N164" s="264"/>
      <c r="O164" s="264"/>
      <c r="P164" s="264"/>
      <c r="Q164" s="264"/>
      <c r="R164" s="264"/>
      <c r="S164" s="264"/>
      <c r="T164" s="26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6" t="s">
        <v>149</v>
      </c>
      <c r="AU164" s="266" t="s">
        <v>88</v>
      </c>
      <c r="AV164" s="13" t="s">
        <v>88</v>
      </c>
      <c r="AW164" s="13" t="s">
        <v>33</v>
      </c>
      <c r="AX164" s="13" t="s">
        <v>78</v>
      </c>
      <c r="AY164" s="266" t="s">
        <v>139</v>
      </c>
    </row>
    <row r="165" spans="1:51" s="13" customFormat="1" ht="12">
      <c r="A165" s="13"/>
      <c r="B165" s="255"/>
      <c r="C165" s="256"/>
      <c r="D165" s="257" t="s">
        <v>149</v>
      </c>
      <c r="E165" s="258" t="s">
        <v>1</v>
      </c>
      <c r="F165" s="259" t="s">
        <v>211</v>
      </c>
      <c r="G165" s="256"/>
      <c r="H165" s="260">
        <v>6.942</v>
      </c>
      <c r="I165" s="261"/>
      <c r="J165" s="256"/>
      <c r="K165" s="256"/>
      <c r="L165" s="262"/>
      <c r="M165" s="263"/>
      <c r="N165" s="264"/>
      <c r="O165" s="264"/>
      <c r="P165" s="264"/>
      <c r="Q165" s="264"/>
      <c r="R165" s="264"/>
      <c r="S165" s="264"/>
      <c r="T165" s="26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6" t="s">
        <v>149</v>
      </c>
      <c r="AU165" s="266" t="s">
        <v>88</v>
      </c>
      <c r="AV165" s="13" t="s">
        <v>88</v>
      </c>
      <c r="AW165" s="13" t="s">
        <v>33</v>
      </c>
      <c r="AX165" s="13" t="s">
        <v>78</v>
      </c>
      <c r="AY165" s="266" t="s">
        <v>139</v>
      </c>
    </row>
    <row r="166" spans="1:65" s="2" customFormat="1" ht="24" customHeight="1">
      <c r="A166" s="37"/>
      <c r="B166" s="38"/>
      <c r="C166" s="242" t="s">
        <v>212</v>
      </c>
      <c r="D166" s="242" t="s">
        <v>142</v>
      </c>
      <c r="E166" s="243" t="s">
        <v>213</v>
      </c>
      <c r="F166" s="244" t="s">
        <v>214</v>
      </c>
      <c r="G166" s="245" t="s">
        <v>160</v>
      </c>
      <c r="H166" s="246">
        <v>160.38</v>
      </c>
      <c r="I166" s="247"/>
      <c r="J166" s="248">
        <f>ROUND(I166*H166,0)</f>
        <v>0</v>
      </c>
      <c r="K166" s="244" t="s">
        <v>146</v>
      </c>
      <c r="L166" s="43"/>
      <c r="M166" s="249" t="s">
        <v>1</v>
      </c>
      <c r="N166" s="250" t="s">
        <v>44</v>
      </c>
      <c r="O166" s="90"/>
      <c r="P166" s="251">
        <f>O166*H166</f>
        <v>0</v>
      </c>
      <c r="Q166" s="251">
        <v>0.004384</v>
      </c>
      <c r="R166" s="251">
        <f>Q166*H166</f>
        <v>0.7031059199999999</v>
      </c>
      <c r="S166" s="251">
        <v>0</v>
      </c>
      <c r="T166" s="25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3" t="s">
        <v>147</v>
      </c>
      <c r="AT166" s="253" t="s">
        <v>142</v>
      </c>
      <c r="AU166" s="253" t="s">
        <v>88</v>
      </c>
      <c r="AY166" s="16" t="s">
        <v>139</v>
      </c>
      <c r="BE166" s="254">
        <f>IF(N166="základní",J166,0)</f>
        <v>0</v>
      </c>
      <c r="BF166" s="254">
        <f>IF(N166="snížená",J166,0)</f>
        <v>0</v>
      </c>
      <c r="BG166" s="254">
        <f>IF(N166="zákl. přenesená",J166,0)</f>
        <v>0</v>
      </c>
      <c r="BH166" s="254">
        <f>IF(N166="sníž. přenesená",J166,0)</f>
        <v>0</v>
      </c>
      <c r="BI166" s="254">
        <f>IF(N166="nulová",J166,0)</f>
        <v>0</v>
      </c>
      <c r="BJ166" s="16" t="s">
        <v>88</v>
      </c>
      <c r="BK166" s="254">
        <f>ROUND(I166*H166,0)</f>
        <v>0</v>
      </c>
      <c r="BL166" s="16" t="s">
        <v>147</v>
      </c>
      <c r="BM166" s="253" t="s">
        <v>215</v>
      </c>
    </row>
    <row r="167" spans="1:51" s="13" customFormat="1" ht="12">
      <c r="A167" s="13"/>
      <c r="B167" s="255"/>
      <c r="C167" s="256"/>
      <c r="D167" s="257" t="s">
        <v>149</v>
      </c>
      <c r="E167" s="258" t="s">
        <v>1</v>
      </c>
      <c r="F167" s="259" t="s">
        <v>210</v>
      </c>
      <c r="G167" s="256"/>
      <c r="H167" s="260">
        <v>160.38</v>
      </c>
      <c r="I167" s="261"/>
      <c r="J167" s="256"/>
      <c r="K167" s="256"/>
      <c r="L167" s="262"/>
      <c r="M167" s="263"/>
      <c r="N167" s="264"/>
      <c r="O167" s="264"/>
      <c r="P167" s="264"/>
      <c r="Q167" s="264"/>
      <c r="R167" s="264"/>
      <c r="S167" s="264"/>
      <c r="T167" s="26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6" t="s">
        <v>149</v>
      </c>
      <c r="AU167" s="266" t="s">
        <v>88</v>
      </c>
      <c r="AV167" s="13" t="s">
        <v>88</v>
      </c>
      <c r="AW167" s="13" t="s">
        <v>33</v>
      </c>
      <c r="AX167" s="13" t="s">
        <v>78</v>
      </c>
      <c r="AY167" s="266" t="s">
        <v>139</v>
      </c>
    </row>
    <row r="168" spans="1:65" s="2" customFormat="1" ht="24" customHeight="1">
      <c r="A168" s="37"/>
      <c r="B168" s="38"/>
      <c r="C168" s="242" t="s">
        <v>9</v>
      </c>
      <c r="D168" s="242" t="s">
        <v>142</v>
      </c>
      <c r="E168" s="243" t="s">
        <v>216</v>
      </c>
      <c r="F168" s="244" t="s">
        <v>217</v>
      </c>
      <c r="G168" s="245" t="s">
        <v>160</v>
      </c>
      <c r="H168" s="246">
        <v>181.24</v>
      </c>
      <c r="I168" s="247"/>
      <c r="J168" s="248">
        <f>ROUND(I168*H168,0)</f>
        <v>0</v>
      </c>
      <c r="K168" s="244" t="s">
        <v>146</v>
      </c>
      <c r="L168" s="43"/>
      <c r="M168" s="249" t="s">
        <v>1</v>
      </c>
      <c r="N168" s="250" t="s">
        <v>44</v>
      </c>
      <c r="O168" s="90"/>
      <c r="P168" s="251">
        <f>O168*H168</f>
        <v>0</v>
      </c>
      <c r="Q168" s="251">
        <v>0.00827</v>
      </c>
      <c r="R168" s="251">
        <f>Q168*H168</f>
        <v>1.4988548</v>
      </c>
      <c r="S168" s="251">
        <v>0</v>
      </c>
      <c r="T168" s="25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3" t="s">
        <v>147</v>
      </c>
      <c r="AT168" s="253" t="s">
        <v>142</v>
      </c>
      <c r="AU168" s="253" t="s">
        <v>88</v>
      </c>
      <c r="AY168" s="16" t="s">
        <v>139</v>
      </c>
      <c r="BE168" s="254">
        <f>IF(N168="základní",J168,0)</f>
        <v>0</v>
      </c>
      <c r="BF168" s="254">
        <f>IF(N168="snížená",J168,0)</f>
        <v>0</v>
      </c>
      <c r="BG168" s="254">
        <f>IF(N168="zákl. přenesená",J168,0)</f>
        <v>0</v>
      </c>
      <c r="BH168" s="254">
        <f>IF(N168="sníž. přenesená",J168,0)</f>
        <v>0</v>
      </c>
      <c r="BI168" s="254">
        <f>IF(N168="nulová",J168,0)</f>
        <v>0</v>
      </c>
      <c r="BJ168" s="16" t="s">
        <v>88</v>
      </c>
      <c r="BK168" s="254">
        <f>ROUND(I168*H168,0)</f>
        <v>0</v>
      </c>
      <c r="BL168" s="16" t="s">
        <v>147</v>
      </c>
      <c r="BM168" s="253" t="s">
        <v>218</v>
      </c>
    </row>
    <row r="169" spans="1:51" s="13" customFormat="1" ht="12">
      <c r="A169" s="13"/>
      <c r="B169" s="255"/>
      <c r="C169" s="256"/>
      <c r="D169" s="257" t="s">
        <v>149</v>
      </c>
      <c r="E169" s="258" t="s">
        <v>1</v>
      </c>
      <c r="F169" s="259" t="s">
        <v>219</v>
      </c>
      <c r="G169" s="256"/>
      <c r="H169" s="260">
        <v>170.136</v>
      </c>
      <c r="I169" s="261"/>
      <c r="J169" s="256"/>
      <c r="K169" s="256"/>
      <c r="L169" s="262"/>
      <c r="M169" s="263"/>
      <c r="N169" s="264"/>
      <c r="O169" s="264"/>
      <c r="P169" s="264"/>
      <c r="Q169" s="264"/>
      <c r="R169" s="264"/>
      <c r="S169" s="264"/>
      <c r="T169" s="26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6" t="s">
        <v>149</v>
      </c>
      <c r="AU169" s="266" t="s">
        <v>88</v>
      </c>
      <c r="AV169" s="13" t="s">
        <v>88</v>
      </c>
      <c r="AW169" s="13" t="s">
        <v>33</v>
      </c>
      <c r="AX169" s="13" t="s">
        <v>78</v>
      </c>
      <c r="AY169" s="266" t="s">
        <v>139</v>
      </c>
    </row>
    <row r="170" spans="1:51" s="13" customFormat="1" ht="12">
      <c r="A170" s="13"/>
      <c r="B170" s="255"/>
      <c r="C170" s="256"/>
      <c r="D170" s="257" t="s">
        <v>149</v>
      </c>
      <c r="E170" s="258" t="s">
        <v>1</v>
      </c>
      <c r="F170" s="259" t="s">
        <v>220</v>
      </c>
      <c r="G170" s="256"/>
      <c r="H170" s="260">
        <v>11.104</v>
      </c>
      <c r="I170" s="261"/>
      <c r="J170" s="256"/>
      <c r="K170" s="256"/>
      <c r="L170" s="262"/>
      <c r="M170" s="263"/>
      <c r="N170" s="264"/>
      <c r="O170" s="264"/>
      <c r="P170" s="264"/>
      <c r="Q170" s="264"/>
      <c r="R170" s="264"/>
      <c r="S170" s="264"/>
      <c r="T170" s="26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6" t="s">
        <v>149</v>
      </c>
      <c r="AU170" s="266" t="s">
        <v>88</v>
      </c>
      <c r="AV170" s="13" t="s">
        <v>88</v>
      </c>
      <c r="AW170" s="13" t="s">
        <v>33</v>
      </c>
      <c r="AX170" s="13" t="s">
        <v>78</v>
      </c>
      <c r="AY170" s="266" t="s">
        <v>139</v>
      </c>
    </row>
    <row r="171" spans="1:65" s="2" customFormat="1" ht="16.5" customHeight="1">
      <c r="A171" s="37"/>
      <c r="B171" s="38"/>
      <c r="C171" s="267" t="s">
        <v>221</v>
      </c>
      <c r="D171" s="267" t="s">
        <v>189</v>
      </c>
      <c r="E171" s="268" t="s">
        <v>222</v>
      </c>
      <c r="F171" s="269" t="s">
        <v>223</v>
      </c>
      <c r="G171" s="270" t="s">
        <v>160</v>
      </c>
      <c r="H171" s="271">
        <v>178.643</v>
      </c>
      <c r="I171" s="272"/>
      <c r="J171" s="273">
        <f>ROUND(I171*H171,0)</f>
        <v>0</v>
      </c>
      <c r="K171" s="269" t="s">
        <v>146</v>
      </c>
      <c r="L171" s="274"/>
      <c r="M171" s="275" t="s">
        <v>1</v>
      </c>
      <c r="N171" s="276" t="s">
        <v>44</v>
      </c>
      <c r="O171" s="90"/>
      <c r="P171" s="251">
        <f>O171*H171</f>
        <v>0</v>
      </c>
      <c r="Q171" s="251">
        <v>0.00068</v>
      </c>
      <c r="R171" s="251">
        <f>Q171*H171</f>
        <v>0.12147724000000001</v>
      </c>
      <c r="S171" s="251">
        <v>0</v>
      </c>
      <c r="T171" s="25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3" t="s">
        <v>182</v>
      </c>
      <c r="AT171" s="253" t="s">
        <v>189</v>
      </c>
      <c r="AU171" s="253" t="s">
        <v>88</v>
      </c>
      <c r="AY171" s="16" t="s">
        <v>139</v>
      </c>
      <c r="BE171" s="254">
        <f>IF(N171="základní",J171,0)</f>
        <v>0</v>
      </c>
      <c r="BF171" s="254">
        <f>IF(N171="snížená",J171,0)</f>
        <v>0</v>
      </c>
      <c r="BG171" s="254">
        <f>IF(N171="zákl. přenesená",J171,0)</f>
        <v>0</v>
      </c>
      <c r="BH171" s="254">
        <f>IF(N171="sníž. přenesená",J171,0)</f>
        <v>0</v>
      </c>
      <c r="BI171" s="254">
        <f>IF(N171="nulová",J171,0)</f>
        <v>0</v>
      </c>
      <c r="BJ171" s="16" t="s">
        <v>88</v>
      </c>
      <c r="BK171" s="254">
        <f>ROUND(I171*H171,0)</f>
        <v>0</v>
      </c>
      <c r="BL171" s="16" t="s">
        <v>147</v>
      </c>
      <c r="BM171" s="253" t="s">
        <v>224</v>
      </c>
    </row>
    <row r="172" spans="1:51" s="13" customFormat="1" ht="12">
      <c r="A172" s="13"/>
      <c r="B172" s="255"/>
      <c r="C172" s="256"/>
      <c r="D172" s="257" t="s">
        <v>149</v>
      </c>
      <c r="E172" s="258" t="s">
        <v>1</v>
      </c>
      <c r="F172" s="259" t="s">
        <v>225</v>
      </c>
      <c r="G172" s="256"/>
      <c r="H172" s="260">
        <v>178.643</v>
      </c>
      <c r="I172" s="261"/>
      <c r="J172" s="256"/>
      <c r="K172" s="256"/>
      <c r="L172" s="262"/>
      <c r="M172" s="263"/>
      <c r="N172" s="264"/>
      <c r="O172" s="264"/>
      <c r="P172" s="264"/>
      <c r="Q172" s="264"/>
      <c r="R172" s="264"/>
      <c r="S172" s="264"/>
      <c r="T172" s="26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6" t="s">
        <v>149</v>
      </c>
      <c r="AU172" s="266" t="s">
        <v>88</v>
      </c>
      <c r="AV172" s="13" t="s">
        <v>88</v>
      </c>
      <c r="AW172" s="13" t="s">
        <v>33</v>
      </c>
      <c r="AX172" s="13" t="s">
        <v>78</v>
      </c>
      <c r="AY172" s="266" t="s">
        <v>139</v>
      </c>
    </row>
    <row r="173" spans="1:65" s="2" customFormat="1" ht="24" customHeight="1">
      <c r="A173" s="37"/>
      <c r="B173" s="38"/>
      <c r="C173" s="267" t="s">
        <v>226</v>
      </c>
      <c r="D173" s="267" t="s">
        <v>189</v>
      </c>
      <c r="E173" s="268" t="s">
        <v>227</v>
      </c>
      <c r="F173" s="269" t="s">
        <v>228</v>
      </c>
      <c r="G173" s="270" t="s">
        <v>160</v>
      </c>
      <c r="H173" s="271">
        <v>15.926</v>
      </c>
      <c r="I173" s="272"/>
      <c r="J173" s="273">
        <f>ROUND(I173*H173,0)</f>
        <v>0</v>
      </c>
      <c r="K173" s="269" t="s">
        <v>146</v>
      </c>
      <c r="L173" s="274"/>
      <c r="M173" s="275" t="s">
        <v>1</v>
      </c>
      <c r="N173" s="276" t="s">
        <v>44</v>
      </c>
      <c r="O173" s="90"/>
      <c r="P173" s="251">
        <f>O173*H173</f>
        <v>0</v>
      </c>
      <c r="Q173" s="251">
        <v>0.0012</v>
      </c>
      <c r="R173" s="251">
        <f>Q173*H173</f>
        <v>0.0191112</v>
      </c>
      <c r="S173" s="251">
        <v>0</v>
      </c>
      <c r="T173" s="252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3" t="s">
        <v>182</v>
      </c>
      <c r="AT173" s="253" t="s">
        <v>189</v>
      </c>
      <c r="AU173" s="253" t="s">
        <v>88</v>
      </c>
      <c r="AY173" s="16" t="s">
        <v>139</v>
      </c>
      <c r="BE173" s="254">
        <f>IF(N173="základní",J173,0)</f>
        <v>0</v>
      </c>
      <c r="BF173" s="254">
        <f>IF(N173="snížená",J173,0)</f>
        <v>0</v>
      </c>
      <c r="BG173" s="254">
        <f>IF(N173="zákl. přenesená",J173,0)</f>
        <v>0</v>
      </c>
      <c r="BH173" s="254">
        <f>IF(N173="sníž. přenesená",J173,0)</f>
        <v>0</v>
      </c>
      <c r="BI173" s="254">
        <f>IF(N173="nulová",J173,0)</f>
        <v>0</v>
      </c>
      <c r="BJ173" s="16" t="s">
        <v>88</v>
      </c>
      <c r="BK173" s="254">
        <f>ROUND(I173*H173,0)</f>
        <v>0</v>
      </c>
      <c r="BL173" s="16" t="s">
        <v>147</v>
      </c>
      <c r="BM173" s="253" t="s">
        <v>229</v>
      </c>
    </row>
    <row r="174" spans="1:51" s="13" customFormat="1" ht="12">
      <c r="A174" s="13"/>
      <c r="B174" s="255"/>
      <c r="C174" s="256"/>
      <c r="D174" s="257" t="s">
        <v>149</v>
      </c>
      <c r="E174" s="258" t="s">
        <v>1</v>
      </c>
      <c r="F174" s="259" t="s">
        <v>230</v>
      </c>
      <c r="G174" s="256"/>
      <c r="H174" s="260">
        <v>15.926</v>
      </c>
      <c r="I174" s="261"/>
      <c r="J174" s="256"/>
      <c r="K174" s="256"/>
      <c r="L174" s="262"/>
      <c r="M174" s="263"/>
      <c r="N174" s="264"/>
      <c r="O174" s="264"/>
      <c r="P174" s="264"/>
      <c r="Q174" s="264"/>
      <c r="R174" s="264"/>
      <c r="S174" s="264"/>
      <c r="T174" s="26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6" t="s">
        <v>149</v>
      </c>
      <c r="AU174" s="266" t="s">
        <v>88</v>
      </c>
      <c r="AV174" s="13" t="s">
        <v>88</v>
      </c>
      <c r="AW174" s="13" t="s">
        <v>33</v>
      </c>
      <c r="AX174" s="13" t="s">
        <v>78</v>
      </c>
      <c r="AY174" s="266" t="s">
        <v>139</v>
      </c>
    </row>
    <row r="175" spans="1:65" s="2" customFormat="1" ht="24" customHeight="1">
      <c r="A175" s="37"/>
      <c r="B175" s="38"/>
      <c r="C175" s="242" t="s">
        <v>231</v>
      </c>
      <c r="D175" s="242" t="s">
        <v>142</v>
      </c>
      <c r="E175" s="243" t="s">
        <v>232</v>
      </c>
      <c r="F175" s="244" t="s">
        <v>233</v>
      </c>
      <c r="G175" s="245" t="s">
        <v>160</v>
      </c>
      <c r="H175" s="246">
        <v>400.536</v>
      </c>
      <c r="I175" s="247"/>
      <c r="J175" s="248">
        <f>ROUND(I175*H175,0)</f>
        <v>0</v>
      </c>
      <c r="K175" s="244" t="s">
        <v>146</v>
      </c>
      <c r="L175" s="43"/>
      <c r="M175" s="249" t="s">
        <v>1</v>
      </c>
      <c r="N175" s="250" t="s">
        <v>44</v>
      </c>
      <c r="O175" s="90"/>
      <c r="P175" s="251">
        <f>O175*H175</f>
        <v>0</v>
      </c>
      <c r="Q175" s="251">
        <v>0.00835</v>
      </c>
      <c r="R175" s="251">
        <f>Q175*H175</f>
        <v>3.3444756</v>
      </c>
      <c r="S175" s="251">
        <v>0</v>
      </c>
      <c r="T175" s="252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3" t="s">
        <v>147</v>
      </c>
      <c r="AT175" s="253" t="s">
        <v>142</v>
      </c>
      <c r="AU175" s="253" t="s">
        <v>88</v>
      </c>
      <c r="AY175" s="16" t="s">
        <v>139</v>
      </c>
      <c r="BE175" s="254">
        <f>IF(N175="základní",J175,0)</f>
        <v>0</v>
      </c>
      <c r="BF175" s="254">
        <f>IF(N175="snížená",J175,0)</f>
        <v>0</v>
      </c>
      <c r="BG175" s="254">
        <f>IF(N175="zákl. přenesená",J175,0)</f>
        <v>0</v>
      </c>
      <c r="BH175" s="254">
        <f>IF(N175="sníž. přenesená",J175,0)</f>
        <v>0</v>
      </c>
      <c r="BI175" s="254">
        <f>IF(N175="nulová",J175,0)</f>
        <v>0</v>
      </c>
      <c r="BJ175" s="16" t="s">
        <v>88</v>
      </c>
      <c r="BK175" s="254">
        <f>ROUND(I175*H175,0)</f>
        <v>0</v>
      </c>
      <c r="BL175" s="16" t="s">
        <v>147</v>
      </c>
      <c r="BM175" s="253" t="s">
        <v>234</v>
      </c>
    </row>
    <row r="176" spans="1:51" s="13" customFormat="1" ht="12">
      <c r="A176" s="13"/>
      <c r="B176" s="255"/>
      <c r="C176" s="256"/>
      <c r="D176" s="257" t="s">
        <v>149</v>
      </c>
      <c r="E176" s="258" t="s">
        <v>1</v>
      </c>
      <c r="F176" s="259" t="s">
        <v>235</v>
      </c>
      <c r="G176" s="256"/>
      <c r="H176" s="260">
        <v>189.208</v>
      </c>
      <c r="I176" s="261"/>
      <c r="J176" s="256"/>
      <c r="K176" s="256"/>
      <c r="L176" s="262"/>
      <c r="M176" s="263"/>
      <c r="N176" s="264"/>
      <c r="O176" s="264"/>
      <c r="P176" s="264"/>
      <c r="Q176" s="264"/>
      <c r="R176" s="264"/>
      <c r="S176" s="264"/>
      <c r="T176" s="26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6" t="s">
        <v>149</v>
      </c>
      <c r="AU176" s="266" t="s">
        <v>88</v>
      </c>
      <c r="AV176" s="13" t="s">
        <v>88</v>
      </c>
      <c r="AW176" s="13" t="s">
        <v>33</v>
      </c>
      <c r="AX176" s="13" t="s">
        <v>78</v>
      </c>
      <c r="AY176" s="266" t="s">
        <v>139</v>
      </c>
    </row>
    <row r="177" spans="1:51" s="13" customFormat="1" ht="12">
      <c r="A177" s="13"/>
      <c r="B177" s="255"/>
      <c r="C177" s="256"/>
      <c r="D177" s="257" t="s">
        <v>149</v>
      </c>
      <c r="E177" s="258" t="s">
        <v>1</v>
      </c>
      <c r="F177" s="259" t="s">
        <v>236</v>
      </c>
      <c r="G177" s="256"/>
      <c r="H177" s="260">
        <v>105.664</v>
      </c>
      <c r="I177" s="261"/>
      <c r="J177" s="256"/>
      <c r="K177" s="256"/>
      <c r="L177" s="262"/>
      <c r="M177" s="263"/>
      <c r="N177" s="264"/>
      <c r="O177" s="264"/>
      <c r="P177" s="264"/>
      <c r="Q177" s="264"/>
      <c r="R177" s="264"/>
      <c r="S177" s="264"/>
      <c r="T177" s="26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6" t="s">
        <v>149</v>
      </c>
      <c r="AU177" s="266" t="s">
        <v>88</v>
      </c>
      <c r="AV177" s="13" t="s">
        <v>88</v>
      </c>
      <c r="AW177" s="13" t="s">
        <v>33</v>
      </c>
      <c r="AX177" s="13" t="s">
        <v>78</v>
      </c>
      <c r="AY177" s="266" t="s">
        <v>139</v>
      </c>
    </row>
    <row r="178" spans="1:51" s="13" customFormat="1" ht="12">
      <c r="A178" s="13"/>
      <c r="B178" s="255"/>
      <c r="C178" s="256"/>
      <c r="D178" s="257" t="s">
        <v>149</v>
      </c>
      <c r="E178" s="258" t="s">
        <v>1</v>
      </c>
      <c r="F178" s="259" t="s">
        <v>237</v>
      </c>
      <c r="G178" s="256"/>
      <c r="H178" s="260">
        <v>105.664</v>
      </c>
      <c r="I178" s="261"/>
      <c r="J178" s="256"/>
      <c r="K178" s="256"/>
      <c r="L178" s="262"/>
      <c r="M178" s="263"/>
      <c r="N178" s="264"/>
      <c r="O178" s="264"/>
      <c r="P178" s="264"/>
      <c r="Q178" s="264"/>
      <c r="R178" s="264"/>
      <c r="S178" s="264"/>
      <c r="T178" s="26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6" t="s">
        <v>149</v>
      </c>
      <c r="AU178" s="266" t="s">
        <v>88</v>
      </c>
      <c r="AV178" s="13" t="s">
        <v>88</v>
      </c>
      <c r="AW178" s="13" t="s">
        <v>33</v>
      </c>
      <c r="AX178" s="13" t="s">
        <v>78</v>
      </c>
      <c r="AY178" s="266" t="s">
        <v>139</v>
      </c>
    </row>
    <row r="179" spans="1:65" s="2" customFormat="1" ht="16.5" customHeight="1">
      <c r="A179" s="37"/>
      <c r="B179" s="38"/>
      <c r="C179" s="267" t="s">
        <v>238</v>
      </c>
      <c r="D179" s="267" t="s">
        <v>189</v>
      </c>
      <c r="E179" s="268" t="s">
        <v>239</v>
      </c>
      <c r="F179" s="269" t="s">
        <v>240</v>
      </c>
      <c r="G179" s="270" t="s">
        <v>160</v>
      </c>
      <c r="H179" s="271">
        <v>309.615</v>
      </c>
      <c r="I179" s="272"/>
      <c r="J179" s="273">
        <f>ROUND(I179*H179,0)</f>
        <v>0</v>
      </c>
      <c r="K179" s="269" t="s">
        <v>146</v>
      </c>
      <c r="L179" s="274"/>
      <c r="M179" s="275" t="s">
        <v>1</v>
      </c>
      <c r="N179" s="276" t="s">
        <v>44</v>
      </c>
      <c r="O179" s="90"/>
      <c r="P179" s="251">
        <f>O179*H179</f>
        <v>0</v>
      </c>
      <c r="Q179" s="251">
        <v>0.0018</v>
      </c>
      <c r="R179" s="251">
        <f>Q179*H179</f>
        <v>0.557307</v>
      </c>
      <c r="S179" s="251">
        <v>0</v>
      </c>
      <c r="T179" s="252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3" t="s">
        <v>182</v>
      </c>
      <c r="AT179" s="253" t="s">
        <v>189</v>
      </c>
      <c r="AU179" s="253" t="s">
        <v>88</v>
      </c>
      <c r="AY179" s="16" t="s">
        <v>139</v>
      </c>
      <c r="BE179" s="254">
        <f>IF(N179="základní",J179,0)</f>
        <v>0</v>
      </c>
      <c r="BF179" s="254">
        <f>IF(N179="snížená",J179,0)</f>
        <v>0</v>
      </c>
      <c r="BG179" s="254">
        <f>IF(N179="zákl. přenesená",J179,0)</f>
        <v>0</v>
      </c>
      <c r="BH179" s="254">
        <f>IF(N179="sníž. přenesená",J179,0)</f>
        <v>0</v>
      </c>
      <c r="BI179" s="254">
        <f>IF(N179="nulová",J179,0)</f>
        <v>0</v>
      </c>
      <c r="BJ179" s="16" t="s">
        <v>88</v>
      </c>
      <c r="BK179" s="254">
        <f>ROUND(I179*H179,0)</f>
        <v>0</v>
      </c>
      <c r="BL179" s="16" t="s">
        <v>147</v>
      </c>
      <c r="BM179" s="253" t="s">
        <v>241</v>
      </c>
    </row>
    <row r="180" spans="1:51" s="13" customFormat="1" ht="12">
      <c r="A180" s="13"/>
      <c r="B180" s="255"/>
      <c r="C180" s="256"/>
      <c r="D180" s="257" t="s">
        <v>149</v>
      </c>
      <c r="E180" s="258" t="s">
        <v>1</v>
      </c>
      <c r="F180" s="259" t="s">
        <v>242</v>
      </c>
      <c r="G180" s="256"/>
      <c r="H180" s="260">
        <v>198.668</v>
      </c>
      <c r="I180" s="261"/>
      <c r="J180" s="256"/>
      <c r="K180" s="256"/>
      <c r="L180" s="262"/>
      <c r="M180" s="263"/>
      <c r="N180" s="264"/>
      <c r="O180" s="264"/>
      <c r="P180" s="264"/>
      <c r="Q180" s="264"/>
      <c r="R180" s="264"/>
      <c r="S180" s="264"/>
      <c r="T180" s="26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6" t="s">
        <v>149</v>
      </c>
      <c r="AU180" s="266" t="s">
        <v>88</v>
      </c>
      <c r="AV180" s="13" t="s">
        <v>88</v>
      </c>
      <c r="AW180" s="13" t="s">
        <v>33</v>
      </c>
      <c r="AX180" s="13" t="s">
        <v>78</v>
      </c>
      <c r="AY180" s="266" t="s">
        <v>139</v>
      </c>
    </row>
    <row r="181" spans="1:51" s="13" customFormat="1" ht="12">
      <c r="A181" s="13"/>
      <c r="B181" s="255"/>
      <c r="C181" s="256"/>
      <c r="D181" s="257" t="s">
        <v>149</v>
      </c>
      <c r="E181" s="258" t="s">
        <v>1</v>
      </c>
      <c r="F181" s="259" t="s">
        <v>243</v>
      </c>
      <c r="G181" s="256"/>
      <c r="H181" s="260">
        <v>110.947</v>
      </c>
      <c r="I181" s="261"/>
      <c r="J181" s="256"/>
      <c r="K181" s="256"/>
      <c r="L181" s="262"/>
      <c r="M181" s="263"/>
      <c r="N181" s="264"/>
      <c r="O181" s="264"/>
      <c r="P181" s="264"/>
      <c r="Q181" s="264"/>
      <c r="R181" s="264"/>
      <c r="S181" s="264"/>
      <c r="T181" s="26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6" t="s">
        <v>149</v>
      </c>
      <c r="AU181" s="266" t="s">
        <v>88</v>
      </c>
      <c r="AV181" s="13" t="s">
        <v>88</v>
      </c>
      <c r="AW181" s="13" t="s">
        <v>33</v>
      </c>
      <c r="AX181" s="13" t="s">
        <v>78</v>
      </c>
      <c r="AY181" s="266" t="s">
        <v>139</v>
      </c>
    </row>
    <row r="182" spans="1:65" s="2" customFormat="1" ht="16.5" customHeight="1">
      <c r="A182" s="37"/>
      <c r="B182" s="38"/>
      <c r="C182" s="267" t="s">
        <v>244</v>
      </c>
      <c r="D182" s="267" t="s">
        <v>189</v>
      </c>
      <c r="E182" s="268" t="s">
        <v>245</v>
      </c>
      <c r="F182" s="269" t="s">
        <v>246</v>
      </c>
      <c r="G182" s="270" t="s">
        <v>160</v>
      </c>
      <c r="H182" s="271">
        <v>106.68</v>
      </c>
      <c r="I182" s="272"/>
      <c r="J182" s="273">
        <f>ROUND(I182*H182,0)</f>
        <v>0</v>
      </c>
      <c r="K182" s="269" t="s">
        <v>146</v>
      </c>
      <c r="L182" s="274"/>
      <c r="M182" s="275" t="s">
        <v>1</v>
      </c>
      <c r="N182" s="276" t="s">
        <v>44</v>
      </c>
      <c r="O182" s="90"/>
      <c r="P182" s="251">
        <f>O182*H182</f>
        <v>0</v>
      </c>
      <c r="Q182" s="251">
        <v>0.0012</v>
      </c>
      <c r="R182" s="251">
        <f>Q182*H182</f>
        <v>0.128016</v>
      </c>
      <c r="S182" s="251">
        <v>0</v>
      </c>
      <c r="T182" s="252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3" t="s">
        <v>182</v>
      </c>
      <c r="AT182" s="253" t="s">
        <v>189</v>
      </c>
      <c r="AU182" s="253" t="s">
        <v>88</v>
      </c>
      <c r="AY182" s="16" t="s">
        <v>139</v>
      </c>
      <c r="BE182" s="254">
        <f>IF(N182="základní",J182,0)</f>
        <v>0</v>
      </c>
      <c r="BF182" s="254">
        <f>IF(N182="snížená",J182,0)</f>
        <v>0</v>
      </c>
      <c r="BG182" s="254">
        <f>IF(N182="zákl. přenesená",J182,0)</f>
        <v>0</v>
      </c>
      <c r="BH182" s="254">
        <f>IF(N182="sníž. přenesená",J182,0)</f>
        <v>0</v>
      </c>
      <c r="BI182" s="254">
        <f>IF(N182="nulová",J182,0)</f>
        <v>0</v>
      </c>
      <c r="BJ182" s="16" t="s">
        <v>88</v>
      </c>
      <c r="BK182" s="254">
        <f>ROUND(I182*H182,0)</f>
        <v>0</v>
      </c>
      <c r="BL182" s="16" t="s">
        <v>147</v>
      </c>
      <c r="BM182" s="253" t="s">
        <v>247</v>
      </c>
    </row>
    <row r="183" spans="1:51" s="13" customFormat="1" ht="12">
      <c r="A183" s="13"/>
      <c r="B183" s="255"/>
      <c r="C183" s="256"/>
      <c r="D183" s="257" t="s">
        <v>149</v>
      </c>
      <c r="E183" s="258" t="s">
        <v>1</v>
      </c>
      <c r="F183" s="259" t="s">
        <v>248</v>
      </c>
      <c r="G183" s="256"/>
      <c r="H183" s="260">
        <v>106.68</v>
      </c>
      <c r="I183" s="261"/>
      <c r="J183" s="256"/>
      <c r="K183" s="256"/>
      <c r="L183" s="262"/>
      <c r="M183" s="263"/>
      <c r="N183" s="264"/>
      <c r="O183" s="264"/>
      <c r="P183" s="264"/>
      <c r="Q183" s="264"/>
      <c r="R183" s="264"/>
      <c r="S183" s="264"/>
      <c r="T183" s="26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6" t="s">
        <v>149</v>
      </c>
      <c r="AU183" s="266" t="s">
        <v>88</v>
      </c>
      <c r="AV183" s="13" t="s">
        <v>88</v>
      </c>
      <c r="AW183" s="13" t="s">
        <v>33</v>
      </c>
      <c r="AX183" s="13" t="s">
        <v>78</v>
      </c>
      <c r="AY183" s="266" t="s">
        <v>139</v>
      </c>
    </row>
    <row r="184" spans="1:65" s="2" customFormat="1" ht="24" customHeight="1">
      <c r="A184" s="37"/>
      <c r="B184" s="38"/>
      <c r="C184" s="267" t="s">
        <v>7</v>
      </c>
      <c r="D184" s="267" t="s">
        <v>189</v>
      </c>
      <c r="E184" s="268" t="s">
        <v>249</v>
      </c>
      <c r="F184" s="269" t="s">
        <v>250</v>
      </c>
      <c r="G184" s="270" t="s">
        <v>160</v>
      </c>
      <c r="H184" s="271">
        <v>4.267</v>
      </c>
      <c r="I184" s="272"/>
      <c r="J184" s="273">
        <f>ROUND(I184*H184,0)</f>
        <v>0</v>
      </c>
      <c r="K184" s="269" t="s">
        <v>146</v>
      </c>
      <c r="L184" s="274"/>
      <c r="M184" s="275" t="s">
        <v>1</v>
      </c>
      <c r="N184" s="276" t="s">
        <v>44</v>
      </c>
      <c r="O184" s="90"/>
      <c r="P184" s="251">
        <f>O184*H184</f>
        <v>0</v>
      </c>
      <c r="Q184" s="251">
        <v>0.0018</v>
      </c>
      <c r="R184" s="251">
        <f>Q184*H184</f>
        <v>0.0076806</v>
      </c>
      <c r="S184" s="251">
        <v>0</v>
      </c>
      <c r="T184" s="25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3" t="s">
        <v>182</v>
      </c>
      <c r="AT184" s="253" t="s">
        <v>189</v>
      </c>
      <c r="AU184" s="253" t="s">
        <v>88</v>
      </c>
      <c r="AY184" s="16" t="s">
        <v>139</v>
      </c>
      <c r="BE184" s="254">
        <f>IF(N184="základní",J184,0)</f>
        <v>0</v>
      </c>
      <c r="BF184" s="254">
        <f>IF(N184="snížená",J184,0)</f>
        <v>0</v>
      </c>
      <c r="BG184" s="254">
        <f>IF(N184="zákl. přenesená",J184,0)</f>
        <v>0</v>
      </c>
      <c r="BH184" s="254">
        <f>IF(N184="sníž. přenesená",J184,0)</f>
        <v>0</v>
      </c>
      <c r="BI184" s="254">
        <f>IF(N184="nulová",J184,0)</f>
        <v>0</v>
      </c>
      <c r="BJ184" s="16" t="s">
        <v>88</v>
      </c>
      <c r="BK184" s="254">
        <f>ROUND(I184*H184,0)</f>
        <v>0</v>
      </c>
      <c r="BL184" s="16" t="s">
        <v>147</v>
      </c>
      <c r="BM184" s="253" t="s">
        <v>251</v>
      </c>
    </row>
    <row r="185" spans="1:51" s="13" customFormat="1" ht="12">
      <c r="A185" s="13"/>
      <c r="B185" s="255"/>
      <c r="C185" s="256"/>
      <c r="D185" s="257" t="s">
        <v>149</v>
      </c>
      <c r="E185" s="258" t="s">
        <v>1</v>
      </c>
      <c r="F185" s="259" t="s">
        <v>252</v>
      </c>
      <c r="G185" s="256"/>
      <c r="H185" s="260">
        <v>4.267</v>
      </c>
      <c r="I185" s="261"/>
      <c r="J185" s="256"/>
      <c r="K185" s="256"/>
      <c r="L185" s="262"/>
      <c r="M185" s="263"/>
      <c r="N185" s="264"/>
      <c r="O185" s="264"/>
      <c r="P185" s="264"/>
      <c r="Q185" s="264"/>
      <c r="R185" s="264"/>
      <c r="S185" s="264"/>
      <c r="T185" s="26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6" t="s">
        <v>149</v>
      </c>
      <c r="AU185" s="266" t="s">
        <v>88</v>
      </c>
      <c r="AV185" s="13" t="s">
        <v>88</v>
      </c>
      <c r="AW185" s="13" t="s">
        <v>33</v>
      </c>
      <c r="AX185" s="13" t="s">
        <v>78</v>
      </c>
      <c r="AY185" s="266" t="s">
        <v>139</v>
      </c>
    </row>
    <row r="186" spans="1:65" s="2" customFormat="1" ht="24" customHeight="1">
      <c r="A186" s="37"/>
      <c r="B186" s="38"/>
      <c r="C186" s="242" t="s">
        <v>253</v>
      </c>
      <c r="D186" s="242" t="s">
        <v>142</v>
      </c>
      <c r="E186" s="243" t="s">
        <v>254</v>
      </c>
      <c r="F186" s="244" t="s">
        <v>255</v>
      </c>
      <c r="G186" s="245" t="s">
        <v>160</v>
      </c>
      <c r="H186" s="246">
        <v>1176.414</v>
      </c>
      <c r="I186" s="247"/>
      <c r="J186" s="248">
        <f>ROUND(I186*H186,0)</f>
        <v>0</v>
      </c>
      <c r="K186" s="244" t="s">
        <v>146</v>
      </c>
      <c r="L186" s="43"/>
      <c r="M186" s="249" t="s">
        <v>1</v>
      </c>
      <c r="N186" s="250" t="s">
        <v>44</v>
      </c>
      <c r="O186" s="90"/>
      <c r="P186" s="251">
        <f>O186*H186</f>
        <v>0</v>
      </c>
      <c r="Q186" s="251">
        <v>0.0086</v>
      </c>
      <c r="R186" s="251">
        <f>Q186*H186</f>
        <v>10.1171604</v>
      </c>
      <c r="S186" s="251">
        <v>0</v>
      </c>
      <c r="T186" s="252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3" t="s">
        <v>147</v>
      </c>
      <c r="AT186" s="253" t="s">
        <v>142</v>
      </c>
      <c r="AU186" s="253" t="s">
        <v>88</v>
      </c>
      <c r="AY186" s="16" t="s">
        <v>139</v>
      </c>
      <c r="BE186" s="254">
        <f>IF(N186="základní",J186,0)</f>
        <v>0</v>
      </c>
      <c r="BF186" s="254">
        <f>IF(N186="snížená",J186,0)</f>
        <v>0</v>
      </c>
      <c r="BG186" s="254">
        <f>IF(N186="zákl. přenesená",J186,0)</f>
        <v>0</v>
      </c>
      <c r="BH186" s="254">
        <f>IF(N186="sníž. přenesená",J186,0)</f>
        <v>0</v>
      </c>
      <c r="BI186" s="254">
        <f>IF(N186="nulová",J186,0)</f>
        <v>0</v>
      </c>
      <c r="BJ186" s="16" t="s">
        <v>88</v>
      </c>
      <c r="BK186" s="254">
        <f>ROUND(I186*H186,0)</f>
        <v>0</v>
      </c>
      <c r="BL186" s="16" t="s">
        <v>147</v>
      </c>
      <c r="BM186" s="253" t="s">
        <v>256</v>
      </c>
    </row>
    <row r="187" spans="1:51" s="13" customFormat="1" ht="12">
      <c r="A187" s="13"/>
      <c r="B187" s="255"/>
      <c r="C187" s="256"/>
      <c r="D187" s="257" t="s">
        <v>149</v>
      </c>
      <c r="E187" s="258" t="s">
        <v>1</v>
      </c>
      <c r="F187" s="259" t="s">
        <v>257</v>
      </c>
      <c r="G187" s="256"/>
      <c r="H187" s="260">
        <v>1992.482</v>
      </c>
      <c r="I187" s="261"/>
      <c r="J187" s="256"/>
      <c r="K187" s="256"/>
      <c r="L187" s="262"/>
      <c r="M187" s="263"/>
      <c r="N187" s="264"/>
      <c r="O187" s="264"/>
      <c r="P187" s="264"/>
      <c r="Q187" s="264"/>
      <c r="R187" s="264"/>
      <c r="S187" s="264"/>
      <c r="T187" s="26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6" t="s">
        <v>149</v>
      </c>
      <c r="AU187" s="266" t="s">
        <v>88</v>
      </c>
      <c r="AV187" s="13" t="s">
        <v>88</v>
      </c>
      <c r="AW187" s="13" t="s">
        <v>33</v>
      </c>
      <c r="AX187" s="13" t="s">
        <v>78</v>
      </c>
      <c r="AY187" s="266" t="s">
        <v>139</v>
      </c>
    </row>
    <row r="188" spans="1:51" s="13" customFormat="1" ht="12">
      <c r="A188" s="13"/>
      <c r="B188" s="255"/>
      <c r="C188" s="256"/>
      <c r="D188" s="257" t="s">
        <v>149</v>
      </c>
      <c r="E188" s="258" t="s">
        <v>1</v>
      </c>
      <c r="F188" s="259" t="s">
        <v>258</v>
      </c>
      <c r="G188" s="256"/>
      <c r="H188" s="260">
        <v>-355.264</v>
      </c>
      <c r="I188" s="261"/>
      <c r="J188" s="256"/>
      <c r="K188" s="256"/>
      <c r="L188" s="262"/>
      <c r="M188" s="263"/>
      <c r="N188" s="264"/>
      <c r="O188" s="264"/>
      <c r="P188" s="264"/>
      <c r="Q188" s="264"/>
      <c r="R188" s="264"/>
      <c r="S188" s="264"/>
      <c r="T188" s="26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6" t="s">
        <v>149</v>
      </c>
      <c r="AU188" s="266" t="s">
        <v>88</v>
      </c>
      <c r="AV188" s="13" t="s">
        <v>88</v>
      </c>
      <c r="AW188" s="13" t="s">
        <v>33</v>
      </c>
      <c r="AX188" s="13" t="s">
        <v>78</v>
      </c>
      <c r="AY188" s="266" t="s">
        <v>139</v>
      </c>
    </row>
    <row r="189" spans="1:51" s="13" customFormat="1" ht="12">
      <c r="A189" s="13"/>
      <c r="B189" s="255"/>
      <c r="C189" s="256"/>
      <c r="D189" s="257" t="s">
        <v>149</v>
      </c>
      <c r="E189" s="258" t="s">
        <v>1</v>
      </c>
      <c r="F189" s="259" t="s">
        <v>259</v>
      </c>
      <c r="G189" s="256"/>
      <c r="H189" s="260">
        <v>-337.32</v>
      </c>
      <c r="I189" s="261"/>
      <c r="J189" s="256"/>
      <c r="K189" s="256"/>
      <c r="L189" s="262"/>
      <c r="M189" s="263"/>
      <c r="N189" s="264"/>
      <c r="O189" s="264"/>
      <c r="P189" s="264"/>
      <c r="Q189" s="264"/>
      <c r="R189" s="264"/>
      <c r="S189" s="264"/>
      <c r="T189" s="26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6" t="s">
        <v>149</v>
      </c>
      <c r="AU189" s="266" t="s">
        <v>88</v>
      </c>
      <c r="AV189" s="13" t="s">
        <v>88</v>
      </c>
      <c r="AW189" s="13" t="s">
        <v>33</v>
      </c>
      <c r="AX189" s="13" t="s">
        <v>78</v>
      </c>
      <c r="AY189" s="266" t="s">
        <v>139</v>
      </c>
    </row>
    <row r="190" spans="1:51" s="13" customFormat="1" ht="12">
      <c r="A190" s="13"/>
      <c r="B190" s="255"/>
      <c r="C190" s="256"/>
      <c r="D190" s="257" t="s">
        <v>149</v>
      </c>
      <c r="E190" s="258" t="s">
        <v>1</v>
      </c>
      <c r="F190" s="259" t="s">
        <v>260</v>
      </c>
      <c r="G190" s="256"/>
      <c r="H190" s="260">
        <v>-123.484</v>
      </c>
      <c r="I190" s="261"/>
      <c r="J190" s="256"/>
      <c r="K190" s="256"/>
      <c r="L190" s="262"/>
      <c r="M190" s="263"/>
      <c r="N190" s="264"/>
      <c r="O190" s="264"/>
      <c r="P190" s="264"/>
      <c r="Q190" s="264"/>
      <c r="R190" s="264"/>
      <c r="S190" s="264"/>
      <c r="T190" s="26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6" t="s">
        <v>149</v>
      </c>
      <c r="AU190" s="266" t="s">
        <v>88</v>
      </c>
      <c r="AV190" s="13" t="s">
        <v>88</v>
      </c>
      <c r="AW190" s="13" t="s">
        <v>33</v>
      </c>
      <c r="AX190" s="13" t="s">
        <v>78</v>
      </c>
      <c r="AY190" s="266" t="s">
        <v>139</v>
      </c>
    </row>
    <row r="191" spans="1:65" s="2" customFormat="1" ht="16.5" customHeight="1">
      <c r="A191" s="37"/>
      <c r="B191" s="38"/>
      <c r="C191" s="267" t="s">
        <v>261</v>
      </c>
      <c r="D191" s="267" t="s">
        <v>189</v>
      </c>
      <c r="E191" s="268" t="s">
        <v>262</v>
      </c>
      <c r="F191" s="269" t="s">
        <v>263</v>
      </c>
      <c r="G191" s="270" t="s">
        <v>160</v>
      </c>
      <c r="H191" s="271">
        <v>1235.235</v>
      </c>
      <c r="I191" s="272"/>
      <c r="J191" s="273">
        <f>ROUND(I191*H191,0)</f>
        <v>0</v>
      </c>
      <c r="K191" s="269" t="s">
        <v>146</v>
      </c>
      <c r="L191" s="274"/>
      <c r="M191" s="275" t="s">
        <v>1</v>
      </c>
      <c r="N191" s="276" t="s">
        <v>44</v>
      </c>
      <c r="O191" s="90"/>
      <c r="P191" s="251">
        <f>O191*H191</f>
        <v>0</v>
      </c>
      <c r="Q191" s="251">
        <v>0.00238</v>
      </c>
      <c r="R191" s="251">
        <f>Q191*H191</f>
        <v>2.9398593</v>
      </c>
      <c r="S191" s="251">
        <v>0</v>
      </c>
      <c r="T191" s="25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3" t="s">
        <v>182</v>
      </c>
      <c r="AT191" s="253" t="s">
        <v>189</v>
      </c>
      <c r="AU191" s="253" t="s">
        <v>88</v>
      </c>
      <c r="AY191" s="16" t="s">
        <v>139</v>
      </c>
      <c r="BE191" s="254">
        <f>IF(N191="základní",J191,0)</f>
        <v>0</v>
      </c>
      <c r="BF191" s="254">
        <f>IF(N191="snížená",J191,0)</f>
        <v>0</v>
      </c>
      <c r="BG191" s="254">
        <f>IF(N191="zákl. přenesená",J191,0)</f>
        <v>0</v>
      </c>
      <c r="BH191" s="254">
        <f>IF(N191="sníž. přenesená",J191,0)</f>
        <v>0</v>
      </c>
      <c r="BI191" s="254">
        <f>IF(N191="nulová",J191,0)</f>
        <v>0</v>
      </c>
      <c r="BJ191" s="16" t="s">
        <v>88</v>
      </c>
      <c r="BK191" s="254">
        <f>ROUND(I191*H191,0)</f>
        <v>0</v>
      </c>
      <c r="BL191" s="16" t="s">
        <v>147</v>
      </c>
      <c r="BM191" s="253" t="s">
        <v>264</v>
      </c>
    </row>
    <row r="192" spans="1:51" s="13" customFormat="1" ht="12">
      <c r="A192" s="13"/>
      <c r="B192" s="255"/>
      <c r="C192" s="256"/>
      <c r="D192" s="257" t="s">
        <v>149</v>
      </c>
      <c r="E192" s="258" t="s">
        <v>1</v>
      </c>
      <c r="F192" s="259" t="s">
        <v>265</v>
      </c>
      <c r="G192" s="256"/>
      <c r="H192" s="260">
        <v>1235.235</v>
      </c>
      <c r="I192" s="261"/>
      <c r="J192" s="256"/>
      <c r="K192" s="256"/>
      <c r="L192" s="262"/>
      <c r="M192" s="263"/>
      <c r="N192" s="264"/>
      <c r="O192" s="264"/>
      <c r="P192" s="264"/>
      <c r="Q192" s="264"/>
      <c r="R192" s="264"/>
      <c r="S192" s="264"/>
      <c r="T192" s="26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6" t="s">
        <v>149</v>
      </c>
      <c r="AU192" s="266" t="s">
        <v>88</v>
      </c>
      <c r="AV192" s="13" t="s">
        <v>88</v>
      </c>
      <c r="AW192" s="13" t="s">
        <v>33</v>
      </c>
      <c r="AX192" s="13" t="s">
        <v>78</v>
      </c>
      <c r="AY192" s="266" t="s">
        <v>139</v>
      </c>
    </row>
    <row r="193" spans="1:65" s="2" customFormat="1" ht="24" customHeight="1">
      <c r="A193" s="37"/>
      <c r="B193" s="38"/>
      <c r="C193" s="242" t="s">
        <v>266</v>
      </c>
      <c r="D193" s="242" t="s">
        <v>142</v>
      </c>
      <c r="E193" s="243" t="s">
        <v>267</v>
      </c>
      <c r="F193" s="244" t="s">
        <v>268</v>
      </c>
      <c r="G193" s="245" t="s">
        <v>153</v>
      </c>
      <c r="H193" s="246">
        <v>76.8</v>
      </c>
      <c r="I193" s="247"/>
      <c r="J193" s="248">
        <f>ROUND(I193*H193,0)</f>
        <v>0</v>
      </c>
      <c r="K193" s="244" t="s">
        <v>146</v>
      </c>
      <c r="L193" s="43"/>
      <c r="M193" s="249" t="s">
        <v>1</v>
      </c>
      <c r="N193" s="250" t="s">
        <v>44</v>
      </c>
      <c r="O193" s="90"/>
      <c r="P193" s="251">
        <f>O193*H193</f>
        <v>0</v>
      </c>
      <c r="Q193" s="251">
        <v>0.00176</v>
      </c>
      <c r="R193" s="251">
        <f>Q193*H193</f>
        <v>0.135168</v>
      </c>
      <c r="S193" s="251">
        <v>0</v>
      </c>
      <c r="T193" s="25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3" t="s">
        <v>147</v>
      </c>
      <c r="AT193" s="253" t="s">
        <v>142</v>
      </c>
      <c r="AU193" s="253" t="s">
        <v>88</v>
      </c>
      <c r="AY193" s="16" t="s">
        <v>139</v>
      </c>
      <c r="BE193" s="254">
        <f>IF(N193="základní",J193,0)</f>
        <v>0</v>
      </c>
      <c r="BF193" s="254">
        <f>IF(N193="snížená",J193,0)</f>
        <v>0</v>
      </c>
      <c r="BG193" s="254">
        <f>IF(N193="zákl. přenesená",J193,0)</f>
        <v>0</v>
      </c>
      <c r="BH193" s="254">
        <f>IF(N193="sníž. přenesená",J193,0)</f>
        <v>0</v>
      </c>
      <c r="BI193" s="254">
        <f>IF(N193="nulová",J193,0)</f>
        <v>0</v>
      </c>
      <c r="BJ193" s="16" t="s">
        <v>88</v>
      </c>
      <c r="BK193" s="254">
        <f>ROUND(I193*H193,0)</f>
        <v>0</v>
      </c>
      <c r="BL193" s="16" t="s">
        <v>147</v>
      </c>
      <c r="BM193" s="253" t="s">
        <v>269</v>
      </c>
    </row>
    <row r="194" spans="1:51" s="13" customFormat="1" ht="12">
      <c r="A194" s="13"/>
      <c r="B194" s="255"/>
      <c r="C194" s="256"/>
      <c r="D194" s="257" t="s">
        <v>149</v>
      </c>
      <c r="E194" s="258" t="s">
        <v>1</v>
      </c>
      <c r="F194" s="259" t="s">
        <v>270</v>
      </c>
      <c r="G194" s="256"/>
      <c r="H194" s="260">
        <v>76.8</v>
      </c>
      <c r="I194" s="261"/>
      <c r="J194" s="256"/>
      <c r="K194" s="256"/>
      <c r="L194" s="262"/>
      <c r="M194" s="263"/>
      <c r="N194" s="264"/>
      <c r="O194" s="264"/>
      <c r="P194" s="264"/>
      <c r="Q194" s="264"/>
      <c r="R194" s="264"/>
      <c r="S194" s="264"/>
      <c r="T194" s="26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6" t="s">
        <v>149</v>
      </c>
      <c r="AU194" s="266" t="s">
        <v>88</v>
      </c>
      <c r="AV194" s="13" t="s">
        <v>88</v>
      </c>
      <c r="AW194" s="13" t="s">
        <v>33</v>
      </c>
      <c r="AX194" s="13" t="s">
        <v>78</v>
      </c>
      <c r="AY194" s="266" t="s">
        <v>139</v>
      </c>
    </row>
    <row r="195" spans="1:65" s="2" customFormat="1" ht="24" customHeight="1">
      <c r="A195" s="37"/>
      <c r="B195" s="38"/>
      <c r="C195" s="242" t="s">
        <v>271</v>
      </c>
      <c r="D195" s="242" t="s">
        <v>142</v>
      </c>
      <c r="E195" s="243" t="s">
        <v>272</v>
      </c>
      <c r="F195" s="244" t="s">
        <v>273</v>
      </c>
      <c r="G195" s="245" t="s">
        <v>153</v>
      </c>
      <c r="H195" s="246">
        <v>211.2</v>
      </c>
      <c r="I195" s="247"/>
      <c r="J195" s="248">
        <f>ROUND(I195*H195,0)</f>
        <v>0</v>
      </c>
      <c r="K195" s="244" t="s">
        <v>146</v>
      </c>
      <c r="L195" s="43"/>
      <c r="M195" s="249" t="s">
        <v>1</v>
      </c>
      <c r="N195" s="250" t="s">
        <v>44</v>
      </c>
      <c r="O195" s="90"/>
      <c r="P195" s="251">
        <f>O195*H195</f>
        <v>0</v>
      </c>
      <c r="Q195" s="251">
        <v>0.00339</v>
      </c>
      <c r="R195" s="251">
        <f>Q195*H195</f>
        <v>0.7159679999999999</v>
      </c>
      <c r="S195" s="251">
        <v>0</v>
      </c>
      <c r="T195" s="25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3" t="s">
        <v>147</v>
      </c>
      <c r="AT195" s="253" t="s">
        <v>142</v>
      </c>
      <c r="AU195" s="253" t="s">
        <v>88</v>
      </c>
      <c r="AY195" s="16" t="s">
        <v>139</v>
      </c>
      <c r="BE195" s="254">
        <f>IF(N195="základní",J195,0)</f>
        <v>0</v>
      </c>
      <c r="BF195" s="254">
        <f>IF(N195="snížená",J195,0)</f>
        <v>0</v>
      </c>
      <c r="BG195" s="254">
        <f>IF(N195="zákl. přenesená",J195,0)</f>
        <v>0</v>
      </c>
      <c r="BH195" s="254">
        <f>IF(N195="sníž. přenesená",J195,0)</f>
        <v>0</v>
      </c>
      <c r="BI195" s="254">
        <f>IF(N195="nulová",J195,0)</f>
        <v>0</v>
      </c>
      <c r="BJ195" s="16" t="s">
        <v>88</v>
      </c>
      <c r="BK195" s="254">
        <f>ROUND(I195*H195,0)</f>
        <v>0</v>
      </c>
      <c r="BL195" s="16" t="s">
        <v>147</v>
      </c>
      <c r="BM195" s="253" t="s">
        <v>274</v>
      </c>
    </row>
    <row r="196" spans="1:51" s="13" customFormat="1" ht="12">
      <c r="A196" s="13"/>
      <c r="B196" s="255"/>
      <c r="C196" s="256"/>
      <c r="D196" s="257" t="s">
        <v>149</v>
      </c>
      <c r="E196" s="258" t="s">
        <v>1</v>
      </c>
      <c r="F196" s="259" t="s">
        <v>275</v>
      </c>
      <c r="G196" s="256"/>
      <c r="H196" s="260">
        <v>211.2</v>
      </c>
      <c r="I196" s="261"/>
      <c r="J196" s="256"/>
      <c r="K196" s="256"/>
      <c r="L196" s="262"/>
      <c r="M196" s="263"/>
      <c r="N196" s="264"/>
      <c r="O196" s="264"/>
      <c r="P196" s="264"/>
      <c r="Q196" s="264"/>
      <c r="R196" s="264"/>
      <c r="S196" s="264"/>
      <c r="T196" s="26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6" t="s">
        <v>149</v>
      </c>
      <c r="AU196" s="266" t="s">
        <v>88</v>
      </c>
      <c r="AV196" s="13" t="s">
        <v>88</v>
      </c>
      <c r="AW196" s="13" t="s">
        <v>33</v>
      </c>
      <c r="AX196" s="13" t="s">
        <v>78</v>
      </c>
      <c r="AY196" s="266" t="s">
        <v>139</v>
      </c>
    </row>
    <row r="197" spans="1:65" s="2" customFormat="1" ht="24" customHeight="1">
      <c r="A197" s="37"/>
      <c r="B197" s="38"/>
      <c r="C197" s="267" t="s">
        <v>276</v>
      </c>
      <c r="D197" s="267" t="s">
        <v>189</v>
      </c>
      <c r="E197" s="268" t="s">
        <v>277</v>
      </c>
      <c r="F197" s="269" t="s">
        <v>278</v>
      </c>
      <c r="G197" s="270" t="s">
        <v>160</v>
      </c>
      <c r="H197" s="271">
        <v>76.205</v>
      </c>
      <c r="I197" s="272"/>
      <c r="J197" s="273">
        <f>ROUND(I197*H197,0)</f>
        <v>0</v>
      </c>
      <c r="K197" s="269" t="s">
        <v>146</v>
      </c>
      <c r="L197" s="274"/>
      <c r="M197" s="275" t="s">
        <v>1</v>
      </c>
      <c r="N197" s="276" t="s">
        <v>44</v>
      </c>
      <c r="O197" s="90"/>
      <c r="P197" s="251">
        <f>O197*H197</f>
        <v>0</v>
      </c>
      <c r="Q197" s="251">
        <v>0.0009</v>
      </c>
      <c r="R197" s="251">
        <f>Q197*H197</f>
        <v>0.06858449999999999</v>
      </c>
      <c r="S197" s="251">
        <v>0</v>
      </c>
      <c r="T197" s="25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3" t="s">
        <v>182</v>
      </c>
      <c r="AT197" s="253" t="s">
        <v>189</v>
      </c>
      <c r="AU197" s="253" t="s">
        <v>88</v>
      </c>
      <c r="AY197" s="16" t="s">
        <v>139</v>
      </c>
      <c r="BE197" s="254">
        <f>IF(N197="základní",J197,0)</f>
        <v>0</v>
      </c>
      <c r="BF197" s="254">
        <f>IF(N197="snížená",J197,0)</f>
        <v>0</v>
      </c>
      <c r="BG197" s="254">
        <f>IF(N197="zákl. přenesená",J197,0)</f>
        <v>0</v>
      </c>
      <c r="BH197" s="254">
        <f>IF(N197="sníž. přenesená",J197,0)</f>
        <v>0</v>
      </c>
      <c r="BI197" s="254">
        <f>IF(N197="nulová",J197,0)</f>
        <v>0</v>
      </c>
      <c r="BJ197" s="16" t="s">
        <v>88</v>
      </c>
      <c r="BK197" s="254">
        <f>ROUND(I197*H197,0)</f>
        <v>0</v>
      </c>
      <c r="BL197" s="16" t="s">
        <v>147</v>
      </c>
      <c r="BM197" s="253" t="s">
        <v>279</v>
      </c>
    </row>
    <row r="198" spans="1:51" s="13" customFormat="1" ht="12">
      <c r="A198" s="13"/>
      <c r="B198" s="255"/>
      <c r="C198" s="256"/>
      <c r="D198" s="257" t="s">
        <v>149</v>
      </c>
      <c r="E198" s="258" t="s">
        <v>1</v>
      </c>
      <c r="F198" s="259" t="s">
        <v>280</v>
      </c>
      <c r="G198" s="256"/>
      <c r="H198" s="260">
        <v>76.205</v>
      </c>
      <c r="I198" s="261"/>
      <c r="J198" s="256"/>
      <c r="K198" s="256"/>
      <c r="L198" s="262"/>
      <c r="M198" s="263"/>
      <c r="N198" s="264"/>
      <c r="O198" s="264"/>
      <c r="P198" s="264"/>
      <c r="Q198" s="264"/>
      <c r="R198" s="264"/>
      <c r="S198" s="264"/>
      <c r="T198" s="26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6" t="s">
        <v>149</v>
      </c>
      <c r="AU198" s="266" t="s">
        <v>88</v>
      </c>
      <c r="AV198" s="13" t="s">
        <v>88</v>
      </c>
      <c r="AW198" s="13" t="s">
        <v>33</v>
      </c>
      <c r="AX198" s="13" t="s">
        <v>78</v>
      </c>
      <c r="AY198" s="266" t="s">
        <v>139</v>
      </c>
    </row>
    <row r="199" spans="1:65" s="2" customFormat="1" ht="24" customHeight="1">
      <c r="A199" s="37"/>
      <c r="B199" s="38"/>
      <c r="C199" s="242" t="s">
        <v>281</v>
      </c>
      <c r="D199" s="242" t="s">
        <v>142</v>
      </c>
      <c r="E199" s="243" t="s">
        <v>282</v>
      </c>
      <c r="F199" s="244" t="s">
        <v>283</v>
      </c>
      <c r="G199" s="245" t="s">
        <v>160</v>
      </c>
      <c r="H199" s="246">
        <v>123.484</v>
      </c>
      <c r="I199" s="247"/>
      <c r="J199" s="248">
        <f>ROUND(I199*H199,0)</f>
        <v>0</v>
      </c>
      <c r="K199" s="244" t="s">
        <v>146</v>
      </c>
      <c r="L199" s="43"/>
      <c r="M199" s="249" t="s">
        <v>1</v>
      </c>
      <c r="N199" s="250" t="s">
        <v>44</v>
      </c>
      <c r="O199" s="90"/>
      <c r="P199" s="251">
        <f>O199*H199</f>
        <v>0</v>
      </c>
      <c r="Q199" s="251">
        <v>0.0096</v>
      </c>
      <c r="R199" s="251">
        <f>Q199*H199</f>
        <v>1.1854463999999998</v>
      </c>
      <c r="S199" s="251">
        <v>0</v>
      </c>
      <c r="T199" s="252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3" t="s">
        <v>147</v>
      </c>
      <c r="AT199" s="253" t="s">
        <v>142</v>
      </c>
      <c r="AU199" s="253" t="s">
        <v>88</v>
      </c>
      <c r="AY199" s="16" t="s">
        <v>139</v>
      </c>
      <c r="BE199" s="254">
        <f>IF(N199="základní",J199,0)</f>
        <v>0</v>
      </c>
      <c r="BF199" s="254">
        <f>IF(N199="snížená",J199,0)</f>
        <v>0</v>
      </c>
      <c r="BG199" s="254">
        <f>IF(N199="zákl. přenesená",J199,0)</f>
        <v>0</v>
      </c>
      <c r="BH199" s="254">
        <f>IF(N199="sníž. přenesená",J199,0)</f>
        <v>0</v>
      </c>
      <c r="BI199" s="254">
        <f>IF(N199="nulová",J199,0)</f>
        <v>0</v>
      </c>
      <c r="BJ199" s="16" t="s">
        <v>88</v>
      </c>
      <c r="BK199" s="254">
        <f>ROUND(I199*H199,0)</f>
        <v>0</v>
      </c>
      <c r="BL199" s="16" t="s">
        <v>147</v>
      </c>
      <c r="BM199" s="253" t="s">
        <v>284</v>
      </c>
    </row>
    <row r="200" spans="1:51" s="13" customFormat="1" ht="12">
      <c r="A200" s="13"/>
      <c r="B200" s="255"/>
      <c r="C200" s="256"/>
      <c r="D200" s="257" t="s">
        <v>149</v>
      </c>
      <c r="E200" s="258" t="s">
        <v>1</v>
      </c>
      <c r="F200" s="259" t="s">
        <v>285</v>
      </c>
      <c r="G200" s="256"/>
      <c r="H200" s="260">
        <v>123.484</v>
      </c>
      <c r="I200" s="261"/>
      <c r="J200" s="256"/>
      <c r="K200" s="256"/>
      <c r="L200" s="262"/>
      <c r="M200" s="263"/>
      <c r="N200" s="264"/>
      <c r="O200" s="264"/>
      <c r="P200" s="264"/>
      <c r="Q200" s="264"/>
      <c r="R200" s="264"/>
      <c r="S200" s="264"/>
      <c r="T200" s="26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6" t="s">
        <v>149</v>
      </c>
      <c r="AU200" s="266" t="s">
        <v>88</v>
      </c>
      <c r="AV200" s="13" t="s">
        <v>88</v>
      </c>
      <c r="AW200" s="13" t="s">
        <v>33</v>
      </c>
      <c r="AX200" s="13" t="s">
        <v>78</v>
      </c>
      <c r="AY200" s="266" t="s">
        <v>139</v>
      </c>
    </row>
    <row r="201" spans="1:65" s="2" customFormat="1" ht="24" customHeight="1">
      <c r="A201" s="37"/>
      <c r="B201" s="38"/>
      <c r="C201" s="267" t="s">
        <v>286</v>
      </c>
      <c r="D201" s="267" t="s">
        <v>189</v>
      </c>
      <c r="E201" s="268" t="s">
        <v>287</v>
      </c>
      <c r="F201" s="269" t="s">
        <v>288</v>
      </c>
      <c r="G201" s="270" t="s">
        <v>160</v>
      </c>
      <c r="H201" s="271">
        <v>129.658</v>
      </c>
      <c r="I201" s="272"/>
      <c r="J201" s="273">
        <f>ROUND(I201*H201,0)</f>
        <v>0</v>
      </c>
      <c r="K201" s="269" t="s">
        <v>146</v>
      </c>
      <c r="L201" s="274"/>
      <c r="M201" s="275" t="s">
        <v>1</v>
      </c>
      <c r="N201" s="276" t="s">
        <v>44</v>
      </c>
      <c r="O201" s="90"/>
      <c r="P201" s="251">
        <f>O201*H201</f>
        <v>0</v>
      </c>
      <c r="Q201" s="251">
        <v>0.0165</v>
      </c>
      <c r="R201" s="251">
        <f>Q201*H201</f>
        <v>2.139357</v>
      </c>
      <c r="S201" s="251">
        <v>0</v>
      </c>
      <c r="T201" s="25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3" t="s">
        <v>182</v>
      </c>
      <c r="AT201" s="253" t="s">
        <v>189</v>
      </c>
      <c r="AU201" s="253" t="s">
        <v>88</v>
      </c>
      <c r="AY201" s="16" t="s">
        <v>139</v>
      </c>
      <c r="BE201" s="254">
        <f>IF(N201="základní",J201,0)</f>
        <v>0</v>
      </c>
      <c r="BF201" s="254">
        <f>IF(N201="snížená",J201,0)</f>
        <v>0</v>
      </c>
      <c r="BG201" s="254">
        <f>IF(N201="zákl. přenesená",J201,0)</f>
        <v>0</v>
      </c>
      <c r="BH201" s="254">
        <f>IF(N201="sníž. přenesená",J201,0)</f>
        <v>0</v>
      </c>
      <c r="BI201" s="254">
        <f>IF(N201="nulová",J201,0)</f>
        <v>0</v>
      </c>
      <c r="BJ201" s="16" t="s">
        <v>88</v>
      </c>
      <c r="BK201" s="254">
        <f>ROUND(I201*H201,0)</f>
        <v>0</v>
      </c>
      <c r="BL201" s="16" t="s">
        <v>147</v>
      </c>
      <c r="BM201" s="253" t="s">
        <v>289</v>
      </c>
    </row>
    <row r="202" spans="1:51" s="13" customFormat="1" ht="12">
      <c r="A202" s="13"/>
      <c r="B202" s="255"/>
      <c r="C202" s="256"/>
      <c r="D202" s="257" t="s">
        <v>149</v>
      </c>
      <c r="E202" s="258" t="s">
        <v>1</v>
      </c>
      <c r="F202" s="259" t="s">
        <v>290</v>
      </c>
      <c r="G202" s="256"/>
      <c r="H202" s="260">
        <v>129.658</v>
      </c>
      <c r="I202" s="261"/>
      <c r="J202" s="256"/>
      <c r="K202" s="256"/>
      <c r="L202" s="262"/>
      <c r="M202" s="263"/>
      <c r="N202" s="264"/>
      <c r="O202" s="264"/>
      <c r="P202" s="264"/>
      <c r="Q202" s="264"/>
      <c r="R202" s="264"/>
      <c r="S202" s="264"/>
      <c r="T202" s="26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6" t="s">
        <v>149</v>
      </c>
      <c r="AU202" s="266" t="s">
        <v>88</v>
      </c>
      <c r="AV202" s="13" t="s">
        <v>88</v>
      </c>
      <c r="AW202" s="13" t="s">
        <v>33</v>
      </c>
      <c r="AX202" s="13" t="s">
        <v>78</v>
      </c>
      <c r="AY202" s="266" t="s">
        <v>139</v>
      </c>
    </row>
    <row r="203" spans="1:65" s="2" customFormat="1" ht="24" customHeight="1">
      <c r="A203" s="37"/>
      <c r="B203" s="38"/>
      <c r="C203" s="242" t="s">
        <v>291</v>
      </c>
      <c r="D203" s="242" t="s">
        <v>142</v>
      </c>
      <c r="E203" s="243" t="s">
        <v>292</v>
      </c>
      <c r="F203" s="244" t="s">
        <v>293</v>
      </c>
      <c r="G203" s="245" t="s">
        <v>153</v>
      </c>
      <c r="H203" s="246">
        <v>352</v>
      </c>
      <c r="I203" s="247"/>
      <c r="J203" s="248">
        <f>ROUND(I203*H203,0)</f>
        <v>0</v>
      </c>
      <c r="K203" s="244" t="s">
        <v>146</v>
      </c>
      <c r="L203" s="43"/>
      <c r="M203" s="249" t="s">
        <v>1</v>
      </c>
      <c r="N203" s="250" t="s">
        <v>44</v>
      </c>
      <c r="O203" s="90"/>
      <c r="P203" s="251">
        <f>O203*H203</f>
        <v>0</v>
      </c>
      <c r="Q203" s="251">
        <v>0.00176</v>
      </c>
      <c r="R203" s="251">
        <f>Q203*H203</f>
        <v>0.6195200000000001</v>
      </c>
      <c r="S203" s="251">
        <v>0</v>
      </c>
      <c r="T203" s="252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3" t="s">
        <v>147</v>
      </c>
      <c r="AT203" s="253" t="s">
        <v>142</v>
      </c>
      <c r="AU203" s="253" t="s">
        <v>88</v>
      </c>
      <c r="AY203" s="16" t="s">
        <v>139</v>
      </c>
      <c r="BE203" s="254">
        <f>IF(N203="základní",J203,0)</f>
        <v>0</v>
      </c>
      <c r="BF203" s="254">
        <f>IF(N203="snížená",J203,0)</f>
        <v>0</v>
      </c>
      <c r="BG203" s="254">
        <f>IF(N203="zákl. přenesená",J203,0)</f>
        <v>0</v>
      </c>
      <c r="BH203" s="254">
        <f>IF(N203="sníž. přenesená",J203,0)</f>
        <v>0</v>
      </c>
      <c r="BI203" s="254">
        <f>IF(N203="nulová",J203,0)</f>
        <v>0</v>
      </c>
      <c r="BJ203" s="16" t="s">
        <v>88</v>
      </c>
      <c r="BK203" s="254">
        <f>ROUND(I203*H203,0)</f>
        <v>0</v>
      </c>
      <c r="BL203" s="16" t="s">
        <v>147</v>
      </c>
      <c r="BM203" s="253" t="s">
        <v>294</v>
      </c>
    </row>
    <row r="204" spans="1:51" s="13" customFormat="1" ht="12">
      <c r="A204" s="13"/>
      <c r="B204" s="255"/>
      <c r="C204" s="256"/>
      <c r="D204" s="257" t="s">
        <v>149</v>
      </c>
      <c r="E204" s="258" t="s">
        <v>1</v>
      </c>
      <c r="F204" s="259" t="s">
        <v>295</v>
      </c>
      <c r="G204" s="256"/>
      <c r="H204" s="260">
        <v>352</v>
      </c>
      <c r="I204" s="261"/>
      <c r="J204" s="256"/>
      <c r="K204" s="256"/>
      <c r="L204" s="262"/>
      <c r="M204" s="263"/>
      <c r="N204" s="264"/>
      <c r="O204" s="264"/>
      <c r="P204" s="264"/>
      <c r="Q204" s="264"/>
      <c r="R204" s="264"/>
      <c r="S204" s="264"/>
      <c r="T204" s="26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6" t="s">
        <v>149</v>
      </c>
      <c r="AU204" s="266" t="s">
        <v>88</v>
      </c>
      <c r="AV204" s="13" t="s">
        <v>88</v>
      </c>
      <c r="AW204" s="13" t="s">
        <v>33</v>
      </c>
      <c r="AX204" s="13" t="s">
        <v>78</v>
      </c>
      <c r="AY204" s="266" t="s">
        <v>139</v>
      </c>
    </row>
    <row r="205" spans="1:65" s="2" customFormat="1" ht="24" customHeight="1">
      <c r="A205" s="37"/>
      <c r="B205" s="38"/>
      <c r="C205" s="242" t="s">
        <v>296</v>
      </c>
      <c r="D205" s="242" t="s">
        <v>142</v>
      </c>
      <c r="E205" s="243" t="s">
        <v>297</v>
      </c>
      <c r="F205" s="244" t="s">
        <v>298</v>
      </c>
      <c r="G205" s="245" t="s">
        <v>153</v>
      </c>
      <c r="H205" s="246">
        <v>620</v>
      </c>
      <c r="I205" s="247"/>
      <c r="J205" s="248">
        <f>ROUND(I205*H205,0)</f>
        <v>0</v>
      </c>
      <c r="K205" s="244" t="s">
        <v>146</v>
      </c>
      <c r="L205" s="43"/>
      <c r="M205" s="249" t="s">
        <v>1</v>
      </c>
      <c r="N205" s="250" t="s">
        <v>44</v>
      </c>
      <c r="O205" s="90"/>
      <c r="P205" s="251">
        <f>O205*H205</f>
        <v>0</v>
      </c>
      <c r="Q205" s="251">
        <v>0.00339</v>
      </c>
      <c r="R205" s="251">
        <f>Q205*H205</f>
        <v>2.1018</v>
      </c>
      <c r="S205" s="251">
        <v>0</v>
      </c>
      <c r="T205" s="252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3" t="s">
        <v>147</v>
      </c>
      <c r="AT205" s="253" t="s">
        <v>142</v>
      </c>
      <c r="AU205" s="253" t="s">
        <v>88</v>
      </c>
      <c r="AY205" s="16" t="s">
        <v>139</v>
      </c>
      <c r="BE205" s="254">
        <f>IF(N205="základní",J205,0)</f>
        <v>0</v>
      </c>
      <c r="BF205" s="254">
        <f>IF(N205="snížená",J205,0)</f>
        <v>0</v>
      </c>
      <c r="BG205" s="254">
        <f>IF(N205="zákl. přenesená",J205,0)</f>
        <v>0</v>
      </c>
      <c r="BH205" s="254">
        <f>IF(N205="sníž. přenesená",J205,0)</f>
        <v>0</v>
      </c>
      <c r="BI205" s="254">
        <f>IF(N205="nulová",J205,0)</f>
        <v>0</v>
      </c>
      <c r="BJ205" s="16" t="s">
        <v>88</v>
      </c>
      <c r="BK205" s="254">
        <f>ROUND(I205*H205,0)</f>
        <v>0</v>
      </c>
      <c r="BL205" s="16" t="s">
        <v>147</v>
      </c>
      <c r="BM205" s="253" t="s">
        <v>299</v>
      </c>
    </row>
    <row r="206" spans="1:51" s="13" customFormat="1" ht="12">
      <c r="A206" s="13"/>
      <c r="B206" s="255"/>
      <c r="C206" s="256"/>
      <c r="D206" s="257" t="s">
        <v>149</v>
      </c>
      <c r="E206" s="258" t="s">
        <v>1</v>
      </c>
      <c r="F206" s="259" t="s">
        <v>300</v>
      </c>
      <c r="G206" s="256"/>
      <c r="H206" s="260">
        <v>413.6</v>
      </c>
      <c r="I206" s="261"/>
      <c r="J206" s="256"/>
      <c r="K206" s="256"/>
      <c r="L206" s="262"/>
      <c r="M206" s="263"/>
      <c r="N206" s="264"/>
      <c r="O206" s="264"/>
      <c r="P206" s="264"/>
      <c r="Q206" s="264"/>
      <c r="R206" s="264"/>
      <c r="S206" s="264"/>
      <c r="T206" s="26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6" t="s">
        <v>149</v>
      </c>
      <c r="AU206" s="266" t="s">
        <v>88</v>
      </c>
      <c r="AV206" s="13" t="s">
        <v>88</v>
      </c>
      <c r="AW206" s="13" t="s">
        <v>33</v>
      </c>
      <c r="AX206" s="13" t="s">
        <v>78</v>
      </c>
      <c r="AY206" s="266" t="s">
        <v>139</v>
      </c>
    </row>
    <row r="207" spans="1:51" s="13" customFormat="1" ht="12">
      <c r="A207" s="13"/>
      <c r="B207" s="255"/>
      <c r="C207" s="256"/>
      <c r="D207" s="257" t="s">
        <v>149</v>
      </c>
      <c r="E207" s="258" t="s">
        <v>1</v>
      </c>
      <c r="F207" s="259" t="s">
        <v>301</v>
      </c>
      <c r="G207" s="256"/>
      <c r="H207" s="260">
        <v>169.6</v>
      </c>
      <c r="I207" s="261"/>
      <c r="J207" s="256"/>
      <c r="K207" s="256"/>
      <c r="L207" s="262"/>
      <c r="M207" s="263"/>
      <c r="N207" s="264"/>
      <c r="O207" s="264"/>
      <c r="P207" s="264"/>
      <c r="Q207" s="264"/>
      <c r="R207" s="264"/>
      <c r="S207" s="264"/>
      <c r="T207" s="26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6" t="s">
        <v>149</v>
      </c>
      <c r="AU207" s="266" t="s">
        <v>88</v>
      </c>
      <c r="AV207" s="13" t="s">
        <v>88</v>
      </c>
      <c r="AW207" s="13" t="s">
        <v>33</v>
      </c>
      <c r="AX207" s="13" t="s">
        <v>78</v>
      </c>
      <c r="AY207" s="266" t="s">
        <v>139</v>
      </c>
    </row>
    <row r="208" spans="1:51" s="13" customFormat="1" ht="12">
      <c r="A208" s="13"/>
      <c r="B208" s="255"/>
      <c r="C208" s="256"/>
      <c r="D208" s="257" t="s">
        <v>149</v>
      </c>
      <c r="E208" s="258" t="s">
        <v>1</v>
      </c>
      <c r="F208" s="259" t="s">
        <v>302</v>
      </c>
      <c r="G208" s="256"/>
      <c r="H208" s="260">
        <v>36.8</v>
      </c>
      <c r="I208" s="261"/>
      <c r="J208" s="256"/>
      <c r="K208" s="256"/>
      <c r="L208" s="262"/>
      <c r="M208" s="263"/>
      <c r="N208" s="264"/>
      <c r="O208" s="264"/>
      <c r="P208" s="264"/>
      <c r="Q208" s="264"/>
      <c r="R208" s="264"/>
      <c r="S208" s="264"/>
      <c r="T208" s="265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6" t="s">
        <v>149</v>
      </c>
      <c r="AU208" s="266" t="s">
        <v>88</v>
      </c>
      <c r="AV208" s="13" t="s">
        <v>88</v>
      </c>
      <c r="AW208" s="13" t="s">
        <v>33</v>
      </c>
      <c r="AX208" s="13" t="s">
        <v>78</v>
      </c>
      <c r="AY208" s="266" t="s">
        <v>139</v>
      </c>
    </row>
    <row r="209" spans="1:65" s="2" customFormat="1" ht="24" customHeight="1">
      <c r="A209" s="37"/>
      <c r="B209" s="38"/>
      <c r="C209" s="267" t="s">
        <v>303</v>
      </c>
      <c r="D209" s="267" t="s">
        <v>189</v>
      </c>
      <c r="E209" s="268" t="s">
        <v>304</v>
      </c>
      <c r="F209" s="269" t="s">
        <v>305</v>
      </c>
      <c r="G209" s="270" t="s">
        <v>160</v>
      </c>
      <c r="H209" s="271">
        <v>195.3</v>
      </c>
      <c r="I209" s="272"/>
      <c r="J209" s="273">
        <f>ROUND(I209*H209,0)</f>
        <v>0</v>
      </c>
      <c r="K209" s="269" t="s">
        <v>839</v>
      </c>
      <c r="L209" s="274"/>
      <c r="M209" s="275" t="s">
        <v>1</v>
      </c>
      <c r="N209" s="276" t="s">
        <v>44</v>
      </c>
      <c r="O209" s="90"/>
      <c r="P209" s="251">
        <f>O209*H209</f>
        <v>0</v>
      </c>
      <c r="Q209" s="251">
        <v>0.00483</v>
      </c>
      <c r="R209" s="251">
        <f>Q209*H209</f>
        <v>0.9432990000000001</v>
      </c>
      <c r="S209" s="251">
        <v>0</v>
      </c>
      <c r="T209" s="252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3" t="s">
        <v>182</v>
      </c>
      <c r="AT209" s="253" t="s">
        <v>189</v>
      </c>
      <c r="AU209" s="253" t="s">
        <v>88</v>
      </c>
      <c r="AY209" s="16" t="s">
        <v>139</v>
      </c>
      <c r="BE209" s="254">
        <f>IF(N209="základní",J209,0)</f>
        <v>0</v>
      </c>
      <c r="BF209" s="254">
        <f>IF(N209="snížená",J209,0)</f>
        <v>0</v>
      </c>
      <c r="BG209" s="254">
        <f>IF(N209="zákl. přenesená",J209,0)</f>
        <v>0</v>
      </c>
      <c r="BH209" s="254">
        <f>IF(N209="sníž. přenesená",J209,0)</f>
        <v>0</v>
      </c>
      <c r="BI209" s="254">
        <f>IF(N209="nulová",J209,0)</f>
        <v>0</v>
      </c>
      <c r="BJ209" s="16" t="s">
        <v>88</v>
      </c>
      <c r="BK209" s="254">
        <f>ROUND(I209*H209,0)</f>
        <v>0</v>
      </c>
      <c r="BL209" s="16" t="s">
        <v>147</v>
      </c>
      <c r="BM209" s="253" t="s">
        <v>306</v>
      </c>
    </row>
    <row r="210" spans="1:51" s="13" customFormat="1" ht="12">
      <c r="A210" s="13"/>
      <c r="B210" s="255"/>
      <c r="C210" s="256"/>
      <c r="D210" s="257" t="s">
        <v>149</v>
      </c>
      <c r="E210" s="258" t="s">
        <v>1</v>
      </c>
      <c r="F210" s="259" t="s">
        <v>307</v>
      </c>
      <c r="G210" s="256"/>
      <c r="H210" s="260">
        <v>130.284</v>
      </c>
      <c r="I210" s="261"/>
      <c r="J210" s="256"/>
      <c r="K210" s="256"/>
      <c r="L210" s="262"/>
      <c r="M210" s="263"/>
      <c r="N210" s="264"/>
      <c r="O210" s="264"/>
      <c r="P210" s="264"/>
      <c r="Q210" s="264"/>
      <c r="R210" s="264"/>
      <c r="S210" s="264"/>
      <c r="T210" s="26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6" t="s">
        <v>149</v>
      </c>
      <c r="AU210" s="266" t="s">
        <v>88</v>
      </c>
      <c r="AV210" s="13" t="s">
        <v>88</v>
      </c>
      <c r="AW210" s="13" t="s">
        <v>33</v>
      </c>
      <c r="AX210" s="13" t="s">
        <v>78</v>
      </c>
      <c r="AY210" s="266" t="s">
        <v>139</v>
      </c>
    </row>
    <row r="211" spans="1:51" s="13" customFormat="1" ht="12">
      <c r="A211" s="13"/>
      <c r="B211" s="255"/>
      <c r="C211" s="256"/>
      <c r="D211" s="257" t="s">
        <v>149</v>
      </c>
      <c r="E211" s="258" t="s">
        <v>1</v>
      </c>
      <c r="F211" s="259" t="s">
        <v>308</v>
      </c>
      <c r="G211" s="256"/>
      <c r="H211" s="260">
        <v>53.424</v>
      </c>
      <c r="I211" s="261"/>
      <c r="J211" s="256"/>
      <c r="K211" s="256"/>
      <c r="L211" s="262"/>
      <c r="M211" s="263"/>
      <c r="N211" s="264"/>
      <c r="O211" s="264"/>
      <c r="P211" s="264"/>
      <c r="Q211" s="264"/>
      <c r="R211" s="264"/>
      <c r="S211" s="264"/>
      <c r="T211" s="26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6" t="s">
        <v>149</v>
      </c>
      <c r="AU211" s="266" t="s">
        <v>88</v>
      </c>
      <c r="AV211" s="13" t="s">
        <v>88</v>
      </c>
      <c r="AW211" s="13" t="s">
        <v>33</v>
      </c>
      <c r="AX211" s="13" t="s">
        <v>78</v>
      </c>
      <c r="AY211" s="266" t="s">
        <v>139</v>
      </c>
    </row>
    <row r="212" spans="1:51" s="13" customFormat="1" ht="12">
      <c r="A212" s="13"/>
      <c r="B212" s="255"/>
      <c r="C212" s="256"/>
      <c r="D212" s="257" t="s">
        <v>149</v>
      </c>
      <c r="E212" s="258" t="s">
        <v>1</v>
      </c>
      <c r="F212" s="259" t="s">
        <v>309</v>
      </c>
      <c r="G212" s="256"/>
      <c r="H212" s="260">
        <v>11.592</v>
      </c>
      <c r="I212" s="261"/>
      <c r="J212" s="256"/>
      <c r="K212" s="256"/>
      <c r="L212" s="262"/>
      <c r="M212" s="263"/>
      <c r="N212" s="264"/>
      <c r="O212" s="264"/>
      <c r="P212" s="264"/>
      <c r="Q212" s="264"/>
      <c r="R212" s="264"/>
      <c r="S212" s="264"/>
      <c r="T212" s="265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6" t="s">
        <v>149</v>
      </c>
      <c r="AU212" s="266" t="s">
        <v>88</v>
      </c>
      <c r="AV212" s="13" t="s">
        <v>88</v>
      </c>
      <c r="AW212" s="13" t="s">
        <v>33</v>
      </c>
      <c r="AX212" s="13" t="s">
        <v>78</v>
      </c>
      <c r="AY212" s="266" t="s">
        <v>139</v>
      </c>
    </row>
    <row r="213" spans="1:65" s="2" customFormat="1" ht="16.5" customHeight="1">
      <c r="A213" s="37"/>
      <c r="B213" s="38"/>
      <c r="C213" s="267" t="s">
        <v>310</v>
      </c>
      <c r="D213" s="267" t="s">
        <v>189</v>
      </c>
      <c r="E213" s="268" t="s">
        <v>311</v>
      </c>
      <c r="F213" s="269" t="s">
        <v>312</v>
      </c>
      <c r="G213" s="270" t="s">
        <v>160</v>
      </c>
      <c r="H213" s="271">
        <v>44.352</v>
      </c>
      <c r="I213" s="272"/>
      <c r="J213" s="273">
        <f>ROUND(I213*H213,0)</f>
        <v>0</v>
      </c>
      <c r="K213" s="269" t="s">
        <v>146</v>
      </c>
      <c r="L213" s="274"/>
      <c r="M213" s="275" t="s">
        <v>1</v>
      </c>
      <c r="N213" s="276" t="s">
        <v>44</v>
      </c>
      <c r="O213" s="90"/>
      <c r="P213" s="251">
        <f>O213*H213</f>
        <v>0</v>
      </c>
      <c r="Q213" s="251">
        <v>0.0009</v>
      </c>
      <c r="R213" s="251">
        <f>Q213*H213</f>
        <v>0.039916799999999995</v>
      </c>
      <c r="S213" s="251">
        <v>0</v>
      </c>
      <c r="T213" s="252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3" t="s">
        <v>182</v>
      </c>
      <c r="AT213" s="253" t="s">
        <v>189</v>
      </c>
      <c r="AU213" s="253" t="s">
        <v>88</v>
      </c>
      <c r="AY213" s="16" t="s">
        <v>139</v>
      </c>
      <c r="BE213" s="254">
        <f>IF(N213="základní",J213,0)</f>
        <v>0</v>
      </c>
      <c r="BF213" s="254">
        <f>IF(N213="snížená",J213,0)</f>
        <v>0</v>
      </c>
      <c r="BG213" s="254">
        <f>IF(N213="zákl. přenesená",J213,0)</f>
        <v>0</v>
      </c>
      <c r="BH213" s="254">
        <f>IF(N213="sníž. přenesená",J213,0)</f>
        <v>0</v>
      </c>
      <c r="BI213" s="254">
        <f>IF(N213="nulová",J213,0)</f>
        <v>0</v>
      </c>
      <c r="BJ213" s="16" t="s">
        <v>88</v>
      </c>
      <c r="BK213" s="254">
        <f>ROUND(I213*H213,0)</f>
        <v>0</v>
      </c>
      <c r="BL213" s="16" t="s">
        <v>147</v>
      </c>
      <c r="BM213" s="253" t="s">
        <v>313</v>
      </c>
    </row>
    <row r="214" spans="1:51" s="13" customFormat="1" ht="12">
      <c r="A214" s="13"/>
      <c r="B214" s="255"/>
      <c r="C214" s="256"/>
      <c r="D214" s="257" t="s">
        <v>149</v>
      </c>
      <c r="E214" s="258" t="s">
        <v>1</v>
      </c>
      <c r="F214" s="259" t="s">
        <v>314</v>
      </c>
      <c r="G214" s="256"/>
      <c r="H214" s="260">
        <v>44.352</v>
      </c>
      <c r="I214" s="261"/>
      <c r="J214" s="256"/>
      <c r="K214" s="256"/>
      <c r="L214" s="262"/>
      <c r="M214" s="263"/>
      <c r="N214" s="264"/>
      <c r="O214" s="264"/>
      <c r="P214" s="264"/>
      <c r="Q214" s="264"/>
      <c r="R214" s="264"/>
      <c r="S214" s="264"/>
      <c r="T214" s="26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6" t="s">
        <v>149</v>
      </c>
      <c r="AU214" s="266" t="s">
        <v>88</v>
      </c>
      <c r="AV214" s="13" t="s">
        <v>88</v>
      </c>
      <c r="AW214" s="13" t="s">
        <v>33</v>
      </c>
      <c r="AX214" s="13" t="s">
        <v>78</v>
      </c>
      <c r="AY214" s="266" t="s">
        <v>139</v>
      </c>
    </row>
    <row r="215" spans="1:65" s="2" customFormat="1" ht="24" customHeight="1">
      <c r="A215" s="37"/>
      <c r="B215" s="38"/>
      <c r="C215" s="242" t="s">
        <v>315</v>
      </c>
      <c r="D215" s="242" t="s">
        <v>142</v>
      </c>
      <c r="E215" s="243" t="s">
        <v>316</v>
      </c>
      <c r="F215" s="244" t="s">
        <v>317</v>
      </c>
      <c r="G215" s="245" t="s">
        <v>160</v>
      </c>
      <c r="H215" s="246">
        <v>1758.19</v>
      </c>
      <c r="I215" s="247"/>
      <c r="J215" s="248">
        <f>ROUND(I215*H215,0)</f>
        <v>0</v>
      </c>
      <c r="K215" s="244" t="s">
        <v>146</v>
      </c>
      <c r="L215" s="43"/>
      <c r="M215" s="249" t="s">
        <v>1</v>
      </c>
      <c r="N215" s="250" t="s">
        <v>44</v>
      </c>
      <c r="O215" s="90"/>
      <c r="P215" s="251">
        <f>O215*H215</f>
        <v>0</v>
      </c>
      <c r="Q215" s="251">
        <v>6E-05</v>
      </c>
      <c r="R215" s="251">
        <f>Q215*H215</f>
        <v>0.1054914</v>
      </c>
      <c r="S215" s="251">
        <v>0</v>
      </c>
      <c r="T215" s="25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3" t="s">
        <v>147</v>
      </c>
      <c r="AT215" s="253" t="s">
        <v>142</v>
      </c>
      <c r="AU215" s="253" t="s">
        <v>88</v>
      </c>
      <c r="AY215" s="16" t="s">
        <v>139</v>
      </c>
      <c r="BE215" s="254">
        <f>IF(N215="základní",J215,0)</f>
        <v>0</v>
      </c>
      <c r="BF215" s="254">
        <f>IF(N215="snížená",J215,0)</f>
        <v>0</v>
      </c>
      <c r="BG215" s="254">
        <f>IF(N215="zákl. přenesená",J215,0)</f>
        <v>0</v>
      </c>
      <c r="BH215" s="254">
        <f>IF(N215="sníž. přenesená",J215,0)</f>
        <v>0</v>
      </c>
      <c r="BI215" s="254">
        <f>IF(N215="nulová",J215,0)</f>
        <v>0</v>
      </c>
      <c r="BJ215" s="16" t="s">
        <v>88</v>
      </c>
      <c r="BK215" s="254">
        <f>ROUND(I215*H215,0)</f>
        <v>0</v>
      </c>
      <c r="BL215" s="16" t="s">
        <v>147</v>
      </c>
      <c r="BM215" s="253" t="s">
        <v>318</v>
      </c>
    </row>
    <row r="216" spans="1:51" s="13" customFormat="1" ht="12">
      <c r="A216" s="13"/>
      <c r="B216" s="255"/>
      <c r="C216" s="256"/>
      <c r="D216" s="257" t="s">
        <v>149</v>
      </c>
      <c r="E216" s="258" t="s">
        <v>1</v>
      </c>
      <c r="F216" s="259" t="s">
        <v>319</v>
      </c>
      <c r="G216" s="256"/>
      <c r="H216" s="260">
        <v>1758.19</v>
      </c>
      <c r="I216" s="261"/>
      <c r="J216" s="256"/>
      <c r="K216" s="256"/>
      <c r="L216" s="262"/>
      <c r="M216" s="263"/>
      <c r="N216" s="264"/>
      <c r="O216" s="264"/>
      <c r="P216" s="264"/>
      <c r="Q216" s="264"/>
      <c r="R216" s="264"/>
      <c r="S216" s="264"/>
      <c r="T216" s="26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6" t="s">
        <v>149</v>
      </c>
      <c r="AU216" s="266" t="s">
        <v>88</v>
      </c>
      <c r="AV216" s="13" t="s">
        <v>88</v>
      </c>
      <c r="AW216" s="13" t="s">
        <v>33</v>
      </c>
      <c r="AX216" s="13" t="s">
        <v>78</v>
      </c>
      <c r="AY216" s="266" t="s">
        <v>139</v>
      </c>
    </row>
    <row r="217" spans="1:65" s="2" customFormat="1" ht="24" customHeight="1">
      <c r="A217" s="37"/>
      <c r="B217" s="38"/>
      <c r="C217" s="242" t="s">
        <v>320</v>
      </c>
      <c r="D217" s="242" t="s">
        <v>142</v>
      </c>
      <c r="E217" s="243" t="s">
        <v>321</v>
      </c>
      <c r="F217" s="244" t="s">
        <v>322</v>
      </c>
      <c r="G217" s="245" t="s">
        <v>160</v>
      </c>
      <c r="H217" s="246">
        <v>123.484</v>
      </c>
      <c r="I217" s="247"/>
      <c r="J217" s="248">
        <f>ROUND(I217*H217,0)</f>
        <v>0</v>
      </c>
      <c r="K217" s="244" t="s">
        <v>146</v>
      </c>
      <c r="L217" s="43"/>
      <c r="M217" s="249" t="s">
        <v>1</v>
      </c>
      <c r="N217" s="250" t="s">
        <v>44</v>
      </c>
      <c r="O217" s="90"/>
      <c r="P217" s="251">
        <f>O217*H217</f>
        <v>0</v>
      </c>
      <c r="Q217" s="251">
        <v>6E-05</v>
      </c>
      <c r="R217" s="251">
        <f>Q217*H217</f>
        <v>0.0074090399999999995</v>
      </c>
      <c r="S217" s="251">
        <v>0</v>
      </c>
      <c r="T217" s="252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3" t="s">
        <v>147</v>
      </c>
      <c r="AT217" s="253" t="s">
        <v>142</v>
      </c>
      <c r="AU217" s="253" t="s">
        <v>88</v>
      </c>
      <c r="AY217" s="16" t="s">
        <v>139</v>
      </c>
      <c r="BE217" s="254">
        <f>IF(N217="základní",J217,0)</f>
        <v>0</v>
      </c>
      <c r="BF217" s="254">
        <f>IF(N217="snížená",J217,0)</f>
        <v>0</v>
      </c>
      <c r="BG217" s="254">
        <f>IF(N217="zákl. přenesená",J217,0)</f>
        <v>0</v>
      </c>
      <c r="BH217" s="254">
        <f>IF(N217="sníž. přenesená",J217,0)</f>
        <v>0</v>
      </c>
      <c r="BI217" s="254">
        <f>IF(N217="nulová",J217,0)</f>
        <v>0</v>
      </c>
      <c r="BJ217" s="16" t="s">
        <v>88</v>
      </c>
      <c r="BK217" s="254">
        <f>ROUND(I217*H217,0)</f>
        <v>0</v>
      </c>
      <c r="BL217" s="16" t="s">
        <v>147</v>
      </c>
      <c r="BM217" s="253" t="s">
        <v>323</v>
      </c>
    </row>
    <row r="218" spans="1:65" s="2" customFormat="1" ht="16.5" customHeight="1">
      <c r="A218" s="37"/>
      <c r="B218" s="38"/>
      <c r="C218" s="242" t="s">
        <v>324</v>
      </c>
      <c r="D218" s="242" t="s">
        <v>142</v>
      </c>
      <c r="E218" s="243" t="s">
        <v>325</v>
      </c>
      <c r="F218" s="244" t="s">
        <v>326</v>
      </c>
      <c r="G218" s="245" t="s">
        <v>153</v>
      </c>
      <c r="H218" s="246">
        <v>269.16</v>
      </c>
      <c r="I218" s="247"/>
      <c r="J218" s="248">
        <f>ROUND(I218*H218,0)</f>
        <v>0</v>
      </c>
      <c r="K218" s="244" t="s">
        <v>146</v>
      </c>
      <c r="L218" s="43"/>
      <c r="M218" s="249" t="s">
        <v>1</v>
      </c>
      <c r="N218" s="250" t="s">
        <v>44</v>
      </c>
      <c r="O218" s="90"/>
      <c r="P218" s="251">
        <f>O218*H218</f>
        <v>0</v>
      </c>
      <c r="Q218" s="251">
        <v>3E-05</v>
      </c>
      <c r="R218" s="251">
        <f>Q218*H218</f>
        <v>0.008074800000000002</v>
      </c>
      <c r="S218" s="251">
        <v>0</v>
      </c>
      <c r="T218" s="25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3" t="s">
        <v>147</v>
      </c>
      <c r="AT218" s="253" t="s">
        <v>142</v>
      </c>
      <c r="AU218" s="253" t="s">
        <v>88</v>
      </c>
      <c r="AY218" s="16" t="s">
        <v>139</v>
      </c>
      <c r="BE218" s="254">
        <f>IF(N218="základní",J218,0)</f>
        <v>0</v>
      </c>
      <c r="BF218" s="254">
        <f>IF(N218="snížená",J218,0)</f>
        <v>0</v>
      </c>
      <c r="BG218" s="254">
        <f>IF(N218="zákl. přenesená",J218,0)</f>
        <v>0</v>
      </c>
      <c r="BH218" s="254">
        <f>IF(N218="sníž. přenesená",J218,0)</f>
        <v>0</v>
      </c>
      <c r="BI218" s="254">
        <f>IF(N218="nulová",J218,0)</f>
        <v>0</v>
      </c>
      <c r="BJ218" s="16" t="s">
        <v>88</v>
      </c>
      <c r="BK218" s="254">
        <f>ROUND(I218*H218,0)</f>
        <v>0</v>
      </c>
      <c r="BL218" s="16" t="s">
        <v>147</v>
      </c>
      <c r="BM218" s="253" t="s">
        <v>327</v>
      </c>
    </row>
    <row r="219" spans="1:51" s="14" customFormat="1" ht="12">
      <c r="A219" s="14"/>
      <c r="B219" s="277"/>
      <c r="C219" s="278"/>
      <c r="D219" s="257" t="s">
        <v>149</v>
      </c>
      <c r="E219" s="279" t="s">
        <v>1</v>
      </c>
      <c r="F219" s="280" t="s">
        <v>328</v>
      </c>
      <c r="G219" s="278"/>
      <c r="H219" s="279" t="s">
        <v>1</v>
      </c>
      <c r="I219" s="281"/>
      <c r="J219" s="278"/>
      <c r="K219" s="278"/>
      <c r="L219" s="282"/>
      <c r="M219" s="283"/>
      <c r="N219" s="284"/>
      <c r="O219" s="284"/>
      <c r="P219" s="284"/>
      <c r="Q219" s="284"/>
      <c r="R219" s="284"/>
      <c r="S219" s="284"/>
      <c r="T219" s="28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86" t="s">
        <v>149</v>
      </c>
      <c r="AU219" s="286" t="s">
        <v>88</v>
      </c>
      <c r="AV219" s="14" t="s">
        <v>8</v>
      </c>
      <c r="AW219" s="14" t="s">
        <v>33</v>
      </c>
      <c r="AX219" s="14" t="s">
        <v>78</v>
      </c>
      <c r="AY219" s="286" t="s">
        <v>139</v>
      </c>
    </row>
    <row r="220" spans="1:51" s="13" customFormat="1" ht="12">
      <c r="A220" s="13"/>
      <c r="B220" s="255"/>
      <c r="C220" s="256"/>
      <c r="D220" s="257" t="s">
        <v>149</v>
      </c>
      <c r="E220" s="258" t="s">
        <v>1</v>
      </c>
      <c r="F220" s="259" t="s">
        <v>329</v>
      </c>
      <c r="G220" s="256"/>
      <c r="H220" s="260">
        <v>40.64</v>
      </c>
      <c r="I220" s="261"/>
      <c r="J220" s="256"/>
      <c r="K220" s="256"/>
      <c r="L220" s="262"/>
      <c r="M220" s="263"/>
      <c r="N220" s="264"/>
      <c r="O220" s="264"/>
      <c r="P220" s="264"/>
      <c r="Q220" s="264"/>
      <c r="R220" s="264"/>
      <c r="S220" s="264"/>
      <c r="T220" s="26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6" t="s">
        <v>149</v>
      </c>
      <c r="AU220" s="266" t="s">
        <v>88</v>
      </c>
      <c r="AV220" s="13" t="s">
        <v>88</v>
      </c>
      <c r="AW220" s="13" t="s">
        <v>33</v>
      </c>
      <c r="AX220" s="13" t="s">
        <v>78</v>
      </c>
      <c r="AY220" s="266" t="s">
        <v>139</v>
      </c>
    </row>
    <row r="221" spans="1:51" s="13" customFormat="1" ht="12">
      <c r="A221" s="13"/>
      <c r="B221" s="255"/>
      <c r="C221" s="256"/>
      <c r="D221" s="257" t="s">
        <v>149</v>
      </c>
      <c r="E221" s="258" t="s">
        <v>1</v>
      </c>
      <c r="F221" s="259" t="s">
        <v>330</v>
      </c>
      <c r="G221" s="256"/>
      <c r="H221" s="260">
        <v>9.6</v>
      </c>
      <c r="I221" s="261"/>
      <c r="J221" s="256"/>
      <c r="K221" s="256"/>
      <c r="L221" s="262"/>
      <c r="M221" s="263"/>
      <c r="N221" s="264"/>
      <c r="O221" s="264"/>
      <c r="P221" s="264"/>
      <c r="Q221" s="264"/>
      <c r="R221" s="264"/>
      <c r="S221" s="264"/>
      <c r="T221" s="26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6" t="s">
        <v>149</v>
      </c>
      <c r="AU221" s="266" t="s">
        <v>88</v>
      </c>
      <c r="AV221" s="13" t="s">
        <v>88</v>
      </c>
      <c r="AW221" s="13" t="s">
        <v>33</v>
      </c>
      <c r="AX221" s="13" t="s">
        <v>78</v>
      </c>
      <c r="AY221" s="266" t="s">
        <v>139</v>
      </c>
    </row>
    <row r="222" spans="1:51" s="14" customFormat="1" ht="12">
      <c r="A222" s="14"/>
      <c r="B222" s="277"/>
      <c r="C222" s="278"/>
      <c r="D222" s="257" t="s">
        <v>149</v>
      </c>
      <c r="E222" s="279" t="s">
        <v>1</v>
      </c>
      <c r="F222" s="280" t="s">
        <v>331</v>
      </c>
      <c r="G222" s="278"/>
      <c r="H222" s="279" t="s">
        <v>1</v>
      </c>
      <c r="I222" s="281"/>
      <c r="J222" s="278"/>
      <c r="K222" s="278"/>
      <c r="L222" s="282"/>
      <c r="M222" s="283"/>
      <c r="N222" s="284"/>
      <c r="O222" s="284"/>
      <c r="P222" s="284"/>
      <c r="Q222" s="284"/>
      <c r="R222" s="284"/>
      <c r="S222" s="284"/>
      <c r="T222" s="28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86" t="s">
        <v>149</v>
      </c>
      <c r="AU222" s="286" t="s">
        <v>88</v>
      </c>
      <c r="AV222" s="14" t="s">
        <v>8</v>
      </c>
      <c r="AW222" s="14" t="s">
        <v>33</v>
      </c>
      <c r="AX222" s="14" t="s">
        <v>78</v>
      </c>
      <c r="AY222" s="286" t="s">
        <v>139</v>
      </c>
    </row>
    <row r="223" spans="1:51" s="13" customFormat="1" ht="12">
      <c r="A223" s="13"/>
      <c r="B223" s="255"/>
      <c r="C223" s="256"/>
      <c r="D223" s="257" t="s">
        <v>149</v>
      </c>
      <c r="E223" s="258" t="s">
        <v>1</v>
      </c>
      <c r="F223" s="259" t="s">
        <v>332</v>
      </c>
      <c r="G223" s="256"/>
      <c r="H223" s="260">
        <v>111.04</v>
      </c>
      <c r="I223" s="261"/>
      <c r="J223" s="256"/>
      <c r="K223" s="256"/>
      <c r="L223" s="262"/>
      <c r="M223" s="263"/>
      <c r="N223" s="264"/>
      <c r="O223" s="264"/>
      <c r="P223" s="264"/>
      <c r="Q223" s="264"/>
      <c r="R223" s="264"/>
      <c r="S223" s="264"/>
      <c r="T223" s="26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6" t="s">
        <v>149</v>
      </c>
      <c r="AU223" s="266" t="s">
        <v>88</v>
      </c>
      <c r="AV223" s="13" t="s">
        <v>88</v>
      </c>
      <c r="AW223" s="13" t="s">
        <v>33</v>
      </c>
      <c r="AX223" s="13" t="s">
        <v>78</v>
      </c>
      <c r="AY223" s="266" t="s">
        <v>139</v>
      </c>
    </row>
    <row r="224" spans="1:51" s="14" customFormat="1" ht="12">
      <c r="A224" s="14"/>
      <c r="B224" s="277"/>
      <c r="C224" s="278"/>
      <c r="D224" s="257" t="s">
        <v>149</v>
      </c>
      <c r="E224" s="279" t="s">
        <v>1</v>
      </c>
      <c r="F224" s="280" t="s">
        <v>333</v>
      </c>
      <c r="G224" s="278"/>
      <c r="H224" s="279" t="s">
        <v>1</v>
      </c>
      <c r="I224" s="281"/>
      <c r="J224" s="278"/>
      <c r="K224" s="278"/>
      <c r="L224" s="282"/>
      <c r="M224" s="283"/>
      <c r="N224" s="284"/>
      <c r="O224" s="284"/>
      <c r="P224" s="284"/>
      <c r="Q224" s="284"/>
      <c r="R224" s="284"/>
      <c r="S224" s="284"/>
      <c r="T224" s="28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86" t="s">
        <v>149</v>
      </c>
      <c r="AU224" s="286" t="s">
        <v>88</v>
      </c>
      <c r="AV224" s="14" t="s">
        <v>8</v>
      </c>
      <c r="AW224" s="14" t="s">
        <v>33</v>
      </c>
      <c r="AX224" s="14" t="s">
        <v>78</v>
      </c>
      <c r="AY224" s="286" t="s">
        <v>139</v>
      </c>
    </row>
    <row r="225" spans="1:51" s="13" customFormat="1" ht="12">
      <c r="A225" s="13"/>
      <c r="B225" s="255"/>
      <c r="C225" s="256"/>
      <c r="D225" s="257" t="s">
        <v>149</v>
      </c>
      <c r="E225" s="258" t="s">
        <v>1</v>
      </c>
      <c r="F225" s="259" t="s">
        <v>329</v>
      </c>
      <c r="G225" s="256"/>
      <c r="H225" s="260">
        <v>40.64</v>
      </c>
      <c r="I225" s="261"/>
      <c r="J225" s="256"/>
      <c r="K225" s="256"/>
      <c r="L225" s="262"/>
      <c r="M225" s="263"/>
      <c r="N225" s="264"/>
      <c r="O225" s="264"/>
      <c r="P225" s="264"/>
      <c r="Q225" s="264"/>
      <c r="R225" s="264"/>
      <c r="S225" s="264"/>
      <c r="T225" s="26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6" t="s">
        <v>149</v>
      </c>
      <c r="AU225" s="266" t="s">
        <v>88</v>
      </c>
      <c r="AV225" s="13" t="s">
        <v>88</v>
      </c>
      <c r="AW225" s="13" t="s">
        <v>33</v>
      </c>
      <c r="AX225" s="13" t="s">
        <v>78</v>
      </c>
      <c r="AY225" s="266" t="s">
        <v>139</v>
      </c>
    </row>
    <row r="226" spans="1:51" s="14" customFormat="1" ht="12">
      <c r="A226" s="14"/>
      <c r="B226" s="277"/>
      <c r="C226" s="278"/>
      <c r="D226" s="257" t="s">
        <v>149</v>
      </c>
      <c r="E226" s="279" t="s">
        <v>1</v>
      </c>
      <c r="F226" s="280" t="s">
        <v>334</v>
      </c>
      <c r="G226" s="278"/>
      <c r="H226" s="279" t="s">
        <v>1</v>
      </c>
      <c r="I226" s="281"/>
      <c r="J226" s="278"/>
      <c r="K226" s="278"/>
      <c r="L226" s="282"/>
      <c r="M226" s="283"/>
      <c r="N226" s="284"/>
      <c r="O226" s="284"/>
      <c r="P226" s="284"/>
      <c r="Q226" s="284"/>
      <c r="R226" s="284"/>
      <c r="S226" s="284"/>
      <c r="T226" s="28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86" t="s">
        <v>149</v>
      </c>
      <c r="AU226" s="286" t="s">
        <v>88</v>
      </c>
      <c r="AV226" s="14" t="s">
        <v>8</v>
      </c>
      <c r="AW226" s="14" t="s">
        <v>33</v>
      </c>
      <c r="AX226" s="14" t="s">
        <v>78</v>
      </c>
      <c r="AY226" s="286" t="s">
        <v>139</v>
      </c>
    </row>
    <row r="227" spans="1:51" s="13" customFormat="1" ht="12">
      <c r="A227" s="13"/>
      <c r="B227" s="255"/>
      <c r="C227" s="256"/>
      <c r="D227" s="257" t="s">
        <v>149</v>
      </c>
      <c r="E227" s="258" t="s">
        <v>1</v>
      </c>
      <c r="F227" s="259" t="s">
        <v>335</v>
      </c>
      <c r="G227" s="256"/>
      <c r="H227" s="260">
        <v>67.24</v>
      </c>
      <c r="I227" s="261"/>
      <c r="J227" s="256"/>
      <c r="K227" s="256"/>
      <c r="L227" s="262"/>
      <c r="M227" s="263"/>
      <c r="N227" s="264"/>
      <c r="O227" s="264"/>
      <c r="P227" s="264"/>
      <c r="Q227" s="264"/>
      <c r="R227" s="264"/>
      <c r="S227" s="264"/>
      <c r="T227" s="26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6" t="s">
        <v>149</v>
      </c>
      <c r="AU227" s="266" t="s">
        <v>88</v>
      </c>
      <c r="AV227" s="13" t="s">
        <v>88</v>
      </c>
      <c r="AW227" s="13" t="s">
        <v>33</v>
      </c>
      <c r="AX227" s="13" t="s">
        <v>78</v>
      </c>
      <c r="AY227" s="266" t="s">
        <v>139</v>
      </c>
    </row>
    <row r="228" spans="1:65" s="2" customFormat="1" ht="24" customHeight="1">
      <c r="A228" s="37"/>
      <c r="B228" s="38"/>
      <c r="C228" s="267" t="s">
        <v>336</v>
      </c>
      <c r="D228" s="267" t="s">
        <v>189</v>
      </c>
      <c r="E228" s="268" t="s">
        <v>337</v>
      </c>
      <c r="F228" s="269" t="s">
        <v>338</v>
      </c>
      <c r="G228" s="270" t="s">
        <v>153</v>
      </c>
      <c r="H228" s="271">
        <v>55.264</v>
      </c>
      <c r="I228" s="272"/>
      <c r="J228" s="273">
        <f>ROUND(I228*H228,0)</f>
        <v>0</v>
      </c>
      <c r="K228" s="269" t="s">
        <v>1</v>
      </c>
      <c r="L228" s="274"/>
      <c r="M228" s="275" t="s">
        <v>1</v>
      </c>
      <c r="N228" s="276" t="s">
        <v>44</v>
      </c>
      <c r="O228" s="90"/>
      <c r="P228" s="251">
        <f>O228*H228</f>
        <v>0</v>
      </c>
      <c r="Q228" s="251">
        <v>0.00018</v>
      </c>
      <c r="R228" s="251">
        <f>Q228*H228</f>
        <v>0.009947520000000001</v>
      </c>
      <c r="S228" s="251">
        <v>0</v>
      </c>
      <c r="T228" s="25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3" t="s">
        <v>182</v>
      </c>
      <c r="AT228" s="253" t="s">
        <v>189</v>
      </c>
      <c r="AU228" s="253" t="s">
        <v>88</v>
      </c>
      <c r="AY228" s="16" t="s">
        <v>139</v>
      </c>
      <c r="BE228" s="254">
        <f>IF(N228="základní",J228,0)</f>
        <v>0</v>
      </c>
      <c r="BF228" s="254">
        <f>IF(N228="snížená",J228,0)</f>
        <v>0</v>
      </c>
      <c r="BG228" s="254">
        <f>IF(N228="zákl. přenesená",J228,0)</f>
        <v>0</v>
      </c>
      <c r="BH228" s="254">
        <f>IF(N228="sníž. přenesená",J228,0)</f>
        <v>0</v>
      </c>
      <c r="BI228" s="254">
        <f>IF(N228="nulová",J228,0)</f>
        <v>0</v>
      </c>
      <c r="BJ228" s="16" t="s">
        <v>88</v>
      </c>
      <c r="BK228" s="254">
        <f>ROUND(I228*H228,0)</f>
        <v>0</v>
      </c>
      <c r="BL228" s="16" t="s">
        <v>147</v>
      </c>
      <c r="BM228" s="253" t="s">
        <v>339</v>
      </c>
    </row>
    <row r="229" spans="1:51" s="13" customFormat="1" ht="12">
      <c r="A229" s="13"/>
      <c r="B229" s="255"/>
      <c r="C229" s="256"/>
      <c r="D229" s="257" t="s">
        <v>149</v>
      </c>
      <c r="E229" s="258" t="s">
        <v>1</v>
      </c>
      <c r="F229" s="259" t="s">
        <v>340</v>
      </c>
      <c r="G229" s="256"/>
      <c r="H229" s="260">
        <v>55.264</v>
      </c>
      <c r="I229" s="261"/>
      <c r="J229" s="256"/>
      <c r="K229" s="256"/>
      <c r="L229" s="262"/>
      <c r="M229" s="263"/>
      <c r="N229" s="264"/>
      <c r="O229" s="264"/>
      <c r="P229" s="264"/>
      <c r="Q229" s="264"/>
      <c r="R229" s="264"/>
      <c r="S229" s="264"/>
      <c r="T229" s="26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6" t="s">
        <v>149</v>
      </c>
      <c r="AU229" s="266" t="s">
        <v>88</v>
      </c>
      <c r="AV229" s="13" t="s">
        <v>88</v>
      </c>
      <c r="AW229" s="13" t="s">
        <v>33</v>
      </c>
      <c r="AX229" s="13" t="s">
        <v>78</v>
      </c>
      <c r="AY229" s="266" t="s">
        <v>139</v>
      </c>
    </row>
    <row r="230" spans="1:65" s="2" customFormat="1" ht="24" customHeight="1">
      <c r="A230" s="37"/>
      <c r="B230" s="38"/>
      <c r="C230" s="267" t="s">
        <v>341</v>
      </c>
      <c r="D230" s="267" t="s">
        <v>189</v>
      </c>
      <c r="E230" s="268" t="s">
        <v>342</v>
      </c>
      <c r="F230" s="269" t="s">
        <v>343</v>
      </c>
      <c r="G230" s="270" t="s">
        <v>153</v>
      </c>
      <c r="H230" s="271">
        <v>122.144</v>
      </c>
      <c r="I230" s="272"/>
      <c r="J230" s="273">
        <f>ROUND(I230*H230,0)</f>
        <v>0</v>
      </c>
      <c r="K230" s="269" t="s">
        <v>146</v>
      </c>
      <c r="L230" s="274"/>
      <c r="M230" s="275" t="s">
        <v>1</v>
      </c>
      <c r="N230" s="276" t="s">
        <v>44</v>
      </c>
      <c r="O230" s="90"/>
      <c r="P230" s="251">
        <f>O230*H230</f>
        <v>0</v>
      </c>
      <c r="Q230" s="251">
        <v>0.00024</v>
      </c>
      <c r="R230" s="251">
        <f>Q230*H230</f>
        <v>0.029314560000000003</v>
      </c>
      <c r="S230" s="251">
        <v>0</v>
      </c>
      <c r="T230" s="25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53" t="s">
        <v>182</v>
      </c>
      <c r="AT230" s="253" t="s">
        <v>189</v>
      </c>
      <c r="AU230" s="253" t="s">
        <v>88</v>
      </c>
      <c r="AY230" s="16" t="s">
        <v>139</v>
      </c>
      <c r="BE230" s="254">
        <f>IF(N230="základní",J230,0)</f>
        <v>0</v>
      </c>
      <c r="BF230" s="254">
        <f>IF(N230="snížená",J230,0)</f>
        <v>0</v>
      </c>
      <c r="BG230" s="254">
        <f>IF(N230="zákl. přenesená",J230,0)</f>
        <v>0</v>
      </c>
      <c r="BH230" s="254">
        <f>IF(N230="sníž. přenesená",J230,0)</f>
        <v>0</v>
      </c>
      <c r="BI230" s="254">
        <f>IF(N230="nulová",J230,0)</f>
        <v>0</v>
      </c>
      <c r="BJ230" s="16" t="s">
        <v>88</v>
      </c>
      <c r="BK230" s="254">
        <f>ROUND(I230*H230,0)</f>
        <v>0</v>
      </c>
      <c r="BL230" s="16" t="s">
        <v>147</v>
      </c>
      <c r="BM230" s="253" t="s">
        <v>344</v>
      </c>
    </row>
    <row r="231" spans="1:51" s="13" customFormat="1" ht="12">
      <c r="A231" s="13"/>
      <c r="B231" s="255"/>
      <c r="C231" s="256"/>
      <c r="D231" s="257" t="s">
        <v>149</v>
      </c>
      <c r="E231" s="258" t="s">
        <v>1</v>
      </c>
      <c r="F231" s="259" t="s">
        <v>345</v>
      </c>
      <c r="G231" s="256"/>
      <c r="H231" s="260">
        <v>122.144</v>
      </c>
      <c r="I231" s="261"/>
      <c r="J231" s="256"/>
      <c r="K231" s="256"/>
      <c r="L231" s="262"/>
      <c r="M231" s="263"/>
      <c r="N231" s="264"/>
      <c r="O231" s="264"/>
      <c r="P231" s="264"/>
      <c r="Q231" s="264"/>
      <c r="R231" s="264"/>
      <c r="S231" s="264"/>
      <c r="T231" s="265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6" t="s">
        <v>149</v>
      </c>
      <c r="AU231" s="266" t="s">
        <v>88</v>
      </c>
      <c r="AV231" s="13" t="s">
        <v>88</v>
      </c>
      <c r="AW231" s="13" t="s">
        <v>33</v>
      </c>
      <c r="AX231" s="13" t="s">
        <v>78</v>
      </c>
      <c r="AY231" s="266" t="s">
        <v>139</v>
      </c>
    </row>
    <row r="232" spans="1:65" s="2" customFormat="1" ht="24" customHeight="1">
      <c r="A232" s="37"/>
      <c r="B232" s="38"/>
      <c r="C232" s="267" t="s">
        <v>346</v>
      </c>
      <c r="D232" s="267" t="s">
        <v>189</v>
      </c>
      <c r="E232" s="268" t="s">
        <v>347</v>
      </c>
      <c r="F232" s="269" t="s">
        <v>348</v>
      </c>
      <c r="G232" s="270" t="s">
        <v>153</v>
      </c>
      <c r="H232" s="271">
        <v>44.704</v>
      </c>
      <c r="I232" s="272"/>
      <c r="J232" s="273">
        <f>ROUND(I232*H232,0)</f>
        <v>0</v>
      </c>
      <c r="K232" s="269" t="s">
        <v>146</v>
      </c>
      <c r="L232" s="274"/>
      <c r="M232" s="275" t="s">
        <v>1</v>
      </c>
      <c r="N232" s="276" t="s">
        <v>44</v>
      </c>
      <c r="O232" s="90"/>
      <c r="P232" s="251">
        <f>O232*H232</f>
        <v>0</v>
      </c>
      <c r="Q232" s="251">
        <v>0.00028</v>
      </c>
      <c r="R232" s="251">
        <f>Q232*H232</f>
        <v>0.01251712</v>
      </c>
      <c r="S232" s="251">
        <v>0</v>
      </c>
      <c r="T232" s="25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3" t="s">
        <v>182</v>
      </c>
      <c r="AT232" s="253" t="s">
        <v>189</v>
      </c>
      <c r="AU232" s="253" t="s">
        <v>88</v>
      </c>
      <c r="AY232" s="16" t="s">
        <v>139</v>
      </c>
      <c r="BE232" s="254">
        <f>IF(N232="základní",J232,0)</f>
        <v>0</v>
      </c>
      <c r="BF232" s="254">
        <f>IF(N232="snížená",J232,0)</f>
        <v>0</v>
      </c>
      <c r="BG232" s="254">
        <f>IF(N232="zákl. přenesená",J232,0)</f>
        <v>0</v>
      </c>
      <c r="BH232" s="254">
        <f>IF(N232="sníž. přenesená",J232,0)</f>
        <v>0</v>
      </c>
      <c r="BI232" s="254">
        <f>IF(N232="nulová",J232,0)</f>
        <v>0</v>
      </c>
      <c r="BJ232" s="16" t="s">
        <v>88</v>
      </c>
      <c r="BK232" s="254">
        <f>ROUND(I232*H232,0)</f>
        <v>0</v>
      </c>
      <c r="BL232" s="16" t="s">
        <v>147</v>
      </c>
      <c r="BM232" s="253" t="s">
        <v>349</v>
      </c>
    </row>
    <row r="233" spans="1:51" s="13" customFormat="1" ht="12">
      <c r="A233" s="13"/>
      <c r="B233" s="255"/>
      <c r="C233" s="256"/>
      <c r="D233" s="257" t="s">
        <v>149</v>
      </c>
      <c r="E233" s="258" t="s">
        <v>1</v>
      </c>
      <c r="F233" s="259" t="s">
        <v>350</v>
      </c>
      <c r="G233" s="256"/>
      <c r="H233" s="260">
        <v>44.704</v>
      </c>
      <c r="I233" s="261"/>
      <c r="J233" s="256"/>
      <c r="K233" s="256"/>
      <c r="L233" s="262"/>
      <c r="M233" s="263"/>
      <c r="N233" s="264"/>
      <c r="O233" s="264"/>
      <c r="P233" s="264"/>
      <c r="Q233" s="264"/>
      <c r="R233" s="264"/>
      <c r="S233" s="264"/>
      <c r="T233" s="26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6" t="s">
        <v>149</v>
      </c>
      <c r="AU233" s="266" t="s">
        <v>88</v>
      </c>
      <c r="AV233" s="13" t="s">
        <v>88</v>
      </c>
      <c r="AW233" s="13" t="s">
        <v>33</v>
      </c>
      <c r="AX233" s="13" t="s">
        <v>78</v>
      </c>
      <c r="AY233" s="266" t="s">
        <v>139</v>
      </c>
    </row>
    <row r="234" spans="1:65" s="2" customFormat="1" ht="24" customHeight="1">
      <c r="A234" s="37"/>
      <c r="B234" s="38"/>
      <c r="C234" s="267" t="s">
        <v>351</v>
      </c>
      <c r="D234" s="267" t="s">
        <v>189</v>
      </c>
      <c r="E234" s="268" t="s">
        <v>352</v>
      </c>
      <c r="F234" s="269" t="s">
        <v>353</v>
      </c>
      <c r="G234" s="270" t="s">
        <v>153</v>
      </c>
      <c r="H234" s="271">
        <v>73.964</v>
      </c>
      <c r="I234" s="272"/>
      <c r="J234" s="273">
        <f>ROUND(I234*H234,0)</f>
        <v>0</v>
      </c>
      <c r="K234" s="269" t="s">
        <v>146</v>
      </c>
      <c r="L234" s="274"/>
      <c r="M234" s="275" t="s">
        <v>1</v>
      </c>
      <c r="N234" s="276" t="s">
        <v>44</v>
      </c>
      <c r="O234" s="90"/>
      <c r="P234" s="251">
        <f>O234*H234</f>
        <v>0</v>
      </c>
      <c r="Q234" s="251">
        <v>0.0005</v>
      </c>
      <c r="R234" s="251">
        <f>Q234*H234</f>
        <v>0.036982</v>
      </c>
      <c r="S234" s="251">
        <v>0</v>
      </c>
      <c r="T234" s="252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3" t="s">
        <v>182</v>
      </c>
      <c r="AT234" s="253" t="s">
        <v>189</v>
      </c>
      <c r="AU234" s="253" t="s">
        <v>88</v>
      </c>
      <c r="AY234" s="16" t="s">
        <v>139</v>
      </c>
      <c r="BE234" s="254">
        <f>IF(N234="základní",J234,0)</f>
        <v>0</v>
      </c>
      <c r="BF234" s="254">
        <f>IF(N234="snížená",J234,0)</f>
        <v>0</v>
      </c>
      <c r="BG234" s="254">
        <f>IF(N234="zákl. přenesená",J234,0)</f>
        <v>0</v>
      </c>
      <c r="BH234" s="254">
        <f>IF(N234="sníž. přenesená",J234,0)</f>
        <v>0</v>
      </c>
      <c r="BI234" s="254">
        <f>IF(N234="nulová",J234,0)</f>
        <v>0</v>
      </c>
      <c r="BJ234" s="16" t="s">
        <v>88</v>
      </c>
      <c r="BK234" s="254">
        <f>ROUND(I234*H234,0)</f>
        <v>0</v>
      </c>
      <c r="BL234" s="16" t="s">
        <v>147</v>
      </c>
      <c r="BM234" s="253" t="s">
        <v>354</v>
      </c>
    </row>
    <row r="235" spans="1:51" s="13" customFormat="1" ht="12">
      <c r="A235" s="13"/>
      <c r="B235" s="255"/>
      <c r="C235" s="256"/>
      <c r="D235" s="257" t="s">
        <v>149</v>
      </c>
      <c r="E235" s="258" t="s">
        <v>1</v>
      </c>
      <c r="F235" s="259" t="s">
        <v>355</v>
      </c>
      <c r="G235" s="256"/>
      <c r="H235" s="260">
        <v>73.964</v>
      </c>
      <c r="I235" s="261"/>
      <c r="J235" s="256"/>
      <c r="K235" s="256"/>
      <c r="L235" s="262"/>
      <c r="M235" s="263"/>
      <c r="N235" s="264"/>
      <c r="O235" s="264"/>
      <c r="P235" s="264"/>
      <c r="Q235" s="264"/>
      <c r="R235" s="264"/>
      <c r="S235" s="264"/>
      <c r="T235" s="26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6" t="s">
        <v>149</v>
      </c>
      <c r="AU235" s="266" t="s">
        <v>88</v>
      </c>
      <c r="AV235" s="13" t="s">
        <v>88</v>
      </c>
      <c r="AW235" s="13" t="s">
        <v>33</v>
      </c>
      <c r="AX235" s="13" t="s">
        <v>78</v>
      </c>
      <c r="AY235" s="266" t="s">
        <v>139</v>
      </c>
    </row>
    <row r="236" spans="1:65" s="2" customFormat="1" ht="16.5" customHeight="1">
      <c r="A236" s="37"/>
      <c r="B236" s="38"/>
      <c r="C236" s="242" t="s">
        <v>356</v>
      </c>
      <c r="D236" s="242" t="s">
        <v>142</v>
      </c>
      <c r="E236" s="243" t="s">
        <v>357</v>
      </c>
      <c r="F236" s="244" t="s">
        <v>358</v>
      </c>
      <c r="G236" s="245" t="s">
        <v>153</v>
      </c>
      <c r="H236" s="246">
        <v>1483.28</v>
      </c>
      <c r="I236" s="247"/>
      <c r="J236" s="248">
        <f>ROUND(I236*H236,0)</f>
        <v>0</v>
      </c>
      <c r="K236" s="244" t="s">
        <v>146</v>
      </c>
      <c r="L236" s="43"/>
      <c r="M236" s="249" t="s">
        <v>1</v>
      </c>
      <c r="N236" s="250" t="s">
        <v>44</v>
      </c>
      <c r="O236" s="90"/>
      <c r="P236" s="251">
        <f>O236*H236</f>
        <v>0</v>
      </c>
      <c r="Q236" s="251">
        <v>0</v>
      </c>
      <c r="R236" s="251">
        <f>Q236*H236</f>
        <v>0</v>
      </c>
      <c r="S236" s="251">
        <v>0</v>
      </c>
      <c r="T236" s="252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3" t="s">
        <v>147</v>
      </c>
      <c r="AT236" s="253" t="s">
        <v>142</v>
      </c>
      <c r="AU236" s="253" t="s">
        <v>88</v>
      </c>
      <c r="AY236" s="16" t="s">
        <v>139</v>
      </c>
      <c r="BE236" s="254">
        <f>IF(N236="základní",J236,0)</f>
        <v>0</v>
      </c>
      <c r="BF236" s="254">
        <f>IF(N236="snížená",J236,0)</f>
        <v>0</v>
      </c>
      <c r="BG236" s="254">
        <f>IF(N236="zákl. přenesená",J236,0)</f>
        <v>0</v>
      </c>
      <c r="BH236" s="254">
        <f>IF(N236="sníž. přenesená",J236,0)</f>
        <v>0</v>
      </c>
      <c r="BI236" s="254">
        <f>IF(N236="nulová",J236,0)</f>
        <v>0</v>
      </c>
      <c r="BJ236" s="16" t="s">
        <v>88</v>
      </c>
      <c r="BK236" s="254">
        <f>ROUND(I236*H236,0)</f>
        <v>0</v>
      </c>
      <c r="BL236" s="16" t="s">
        <v>147</v>
      </c>
      <c r="BM236" s="253" t="s">
        <v>359</v>
      </c>
    </row>
    <row r="237" spans="1:51" s="14" customFormat="1" ht="12">
      <c r="A237" s="14"/>
      <c r="B237" s="277"/>
      <c r="C237" s="278"/>
      <c r="D237" s="257" t="s">
        <v>149</v>
      </c>
      <c r="E237" s="279" t="s">
        <v>1</v>
      </c>
      <c r="F237" s="280" t="s">
        <v>360</v>
      </c>
      <c r="G237" s="278"/>
      <c r="H237" s="279" t="s">
        <v>1</v>
      </c>
      <c r="I237" s="281"/>
      <c r="J237" s="278"/>
      <c r="K237" s="278"/>
      <c r="L237" s="282"/>
      <c r="M237" s="283"/>
      <c r="N237" s="284"/>
      <c r="O237" s="284"/>
      <c r="P237" s="284"/>
      <c r="Q237" s="284"/>
      <c r="R237" s="284"/>
      <c r="S237" s="284"/>
      <c r="T237" s="28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6" t="s">
        <v>149</v>
      </c>
      <c r="AU237" s="286" t="s">
        <v>88</v>
      </c>
      <c r="AV237" s="14" t="s">
        <v>8</v>
      </c>
      <c r="AW237" s="14" t="s">
        <v>33</v>
      </c>
      <c r="AX237" s="14" t="s">
        <v>78</v>
      </c>
      <c r="AY237" s="286" t="s">
        <v>139</v>
      </c>
    </row>
    <row r="238" spans="1:51" s="13" customFormat="1" ht="12">
      <c r="A238" s="13"/>
      <c r="B238" s="255"/>
      <c r="C238" s="256"/>
      <c r="D238" s="257" t="s">
        <v>149</v>
      </c>
      <c r="E238" s="258" t="s">
        <v>1</v>
      </c>
      <c r="F238" s="259" t="s">
        <v>295</v>
      </c>
      <c r="G238" s="256"/>
      <c r="H238" s="260">
        <v>352</v>
      </c>
      <c r="I238" s="261"/>
      <c r="J238" s="256"/>
      <c r="K238" s="256"/>
      <c r="L238" s="262"/>
      <c r="M238" s="263"/>
      <c r="N238" s="264"/>
      <c r="O238" s="264"/>
      <c r="P238" s="264"/>
      <c r="Q238" s="264"/>
      <c r="R238" s="264"/>
      <c r="S238" s="264"/>
      <c r="T238" s="26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6" t="s">
        <v>149</v>
      </c>
      <c r="AU238" s="266" t="s">
        <v>88</v>
      </c>
      <c r="AV238" s="13" t="s">
        <v>88</v>
      </c>
      <c r="AW238" s="13" t="s">
        <v>33</v>
      </c>
      <c r="AX238" s="13" t="s">
        <v>78</v>
      </c>
      <c r="AY238" s="266" t="s">
        <v>139</v>
      </c>
    </row>
    <row r="239" spans="1:51" s="13" customFormat="1" ht="12">
      <c r="A239" s="13"/>
      <c r="B239" s="255"/>
      <c r="C239" s="256"/>
      <c r="D239" s="257" t="s">
        <v>149</v>
      </c>
      <c r="E239" s="258" t="s">
        <v>1</v>
      </c>
      <c r="F239" s="259" t="s">
        <v>300</v>
      </c>
      <c r="G239" s="256"/>
      <c r="H239" s="260">
        <v>413.6</v>
      </c>
      <c r="I239" s="261"/>
      <c r="J239" s="256"/>
      <c r="K239" s="256"/>
      <c r="L239" s="262"/>
      <c r="M239" s="263"/>
      <c r="N239" s="264"/>
      <c r="O239" s="264"/>
      <c r="P239" s="264"/>
      <c r="Q239" s="264"/>
      <c r="R239" s="264"/>
      <c r="S239" s="264"/>
      <c r="T239" s="26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6" t="s">
        <v>149</v>
      </c>
      <c r="AU239" s="266" t="s">
        <v>88</v>
      </c>
      <c r="AV239" s="13" t="s">
        <v>88</v>
      </c>
      <c r="AW239" s="13" t="s">
        <v>33</v>
      </c>
      <c r="AX239" s="13" t="s">
        <v>78</v>
      </c>
      <c r="AY239" s="266" t="s">
        <v>139</v>
      </c>
    </row>
    <row r="240" spans="1:51" s="13" customFormat="1" ht="12">
      <c r="A240" s="13"/>
      <c r="B240" s="255"/>
      <c r="C240" s="256"/>
      <c r="D240" s="257" t="s">
        <v>149</v>
      </c>
      <c r="E240" s="258" t="s">
        <v>1</v>
      </c>
      <c r="F240" s="259" t="s">
        <v>301</v>
      </c>
      <c r="G240" s="256"/>
      <c r="H240" s="260">
        <v>169.6</v>
      </c>
      <c r="I240" s="261"/>
      <c r="J240" s="256"/>
      <c r="K240" s="256"/>
      <c r="L240" s="262"/>
      <c r="M240" s="263"/>
      <c r="N240" s="264"/>
      <c r="O240" s="264"/>
      <c r="P240" s="264"/>
      <c r="Q240" s="264"/>
      <c r="R240" s="264"/>
      <c r="S240" s="264"/>
      <c r="T240" s="26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6" t="s">
        <v>149</v>
      </c>
      <c r="AU240" s="266" t="s">
        <v>88</v>
      </c>
      <c r="AV240" s="13" t="s">
        <v>88</v>
      </c>
      <c r="AW240" s="13" t="s">
        <v>33</v>
      </c>
      <c r="AX240" s="13" t="s">
        <v>78</v>
      </c>
      <c r="AY240" s="266" t="s">
        <v>139</v>
      </c>
    </row>
    <row r="241" spans="1:51" s="13" customFormat="1" ht="12">
      <c r="A241" s="13"/>
      <c r="B241" s="255"/>
      <c r="C241" s="256"/>
      <c r="D241" s="257" t="s">
        <v>149</v>
      </c>
      <c r="E241" s="258" t="s">
        <v>1</v>
      </c>
      <c r="F241" s="259" t="s">
        <v>302</v>
      </c>
      <c r="G241" s="256"/>
      <c r="H241" s="260">
        <v>36.8</v>
      </c>
      <c r="I241" s="261"/>
      <c r="J241" s="256"/>
      <c r="K241" s="256"/>
      <c r="L241" s="262"/>
      <c r="M241" s="263"/>
      <c r="N241" s="264"/>
      <c r="O241" s="264"/>
      <c r="P241" s="264"/>
      <c r="Q241" s="264"/>
      <c r="R241" s="264"/>
      <c r="S241" s="264"/>
      <c r="T241" s="26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6" t="s">
        <v>149</v>
      </c>
      <c r="AU241" s="266" t="s">
        <v>88</v>
      </c>
      <c r="AV241" s="13" t="s">
        <v>88</v>
      </c>
      <c r="AW241" s="13" t="s">
        <v>33</v>
      </c>
      <c r="AX241" s="13" t="s">
        <v>78</v>
      </c>
      <c r="AY241" s="266" t="s">
        <v>139</v>
      </c>
    </row>
    <row r="242" spans="1:51" s="14" customFormat="1" ht="12">
      <c r="A242" s="14"/>
      <c r="B242" s="277"/>
      <c r="C242" s="278"/>
      <c r="D242" s="257" t="s">
        <v>149</v>
      </c>
      <c r="E242" s="279" t="s">
        <v>1</v>
      </c>
      <c r="F242" s="280" t="s">
        <v>361</v>
      </c>
      <c r="G242" s="278"/>
      <c r="H242" s="279" t="s">
        <v>1</v>
      </c>
      <c r="I242" s="281"/>
      <c r="J242" s="278"/>
      <c r="K242" s="278"/>
      <c r="L242" s="282"/>
      <c r="M242" s="283"/>
      <c r="N242" s="284"/>
      <c r="O242" s="284"/>
      <c r="P242" s="284"/>
      <c r="Q242" s="284"/>
      <c r="R242" s="284"/>
      <c r="S242" s="284"/>
      <c r="T242" s="28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6" t="s">
        <v>149</v>
      </c>
      <c r="AU242" s="286" t="s">
        <v>88</v>
      </c>
      <c r="AV242" s="14" t="s">
        <v>8</v>
      </c>
      <c r="AW242" s="14" t="s">
        <v>33</v>
      </c>
      <c r="AX242" s="14" t="s">
        <v>78</v>
      </c>
      <c r="AY242" s="286" t="s">
        <v>139</v>
      </c>
    </row>
    <row r="243" spans="1:51" s="13" customFormat="1" ht="12">
      <c r="A243" s="13"/>
      <c r="B243" s="255"/>
      <c r="C243" s="256"/>
      <c r="D243" s="257" t="s">
        <v>149</v>
      </c>
      <c r="E243" s="258" t="s">
        <v>1</v>
      </c>
      <c r="F243" s="259" t="s">
        <v>362</v>
      </c>
      <c r="G243" s="256"/>
      <c r="H243" s="260">
        <v>136.64</v>
      </c>
      <c r="I243" s="261"/>
      <c r="J243" s="256"/>
      <c r="K243" s="256"/>
      <c r="L243" s="262"/>
      <c r="M243" s="263"/>
      <c r="N243" s="264"/>
      <c r="O243" s="264"/>
      <c r="P243" s="264"/>
      <c r="Q243" s="264"/>
      <c r="R243" s="264"/>
      <c r="S243" s="264"/>
      <c r="T243" s="265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6" t="s">
        <v>149</v>
      </c>
      <c r="AU243" s="266" t="s">
        <v>88</v>
      </c>
      <c r="AV243" s="13" t="s">
        <v>88</v>
      </c>
      <c r="AW243" s="13" t="s">
        <v>33</v>
      </c>
      <c r="AX243" s="13" t="s">
        <v>78</v>
      </c>
      <c r="AY243" s="266" t="s">
        <v>139</v>
      </c>
    </row>
    <row r="244" spans="1:51" s="14" customFormat="1" ht="12">
      <c r="A244" s="14"/>
      <c r="B244" s="277"/>
      <c r="C244" s="278"/>
      <c r="D244" s="257" t="s">
        <v>149</v>
      </c>
      <c r="E244" s="279" t="s">
        <v>1</v>
      </c>
      <c r="F244" s="280" t="s">
        <v>363</v>
      </c>
      <c r="G244" s="278"/>
      <c r="H244" s="279" t="s">
        <v>1</v>
      </c>
      <c r="I244" s="281"/>
      <c r="J244" s="278"/>
      <c r="K244" s="278"/>
      <c r="L244" s="282"/>
      <c r="M244" s="283"/>
      <c r="N244" s="284"/>
      <c r="O244" s="284"/>
      <c r="P244" s="284"/>
      <c r="Q244" s="284"/>
      <c r="R244" s="284"/>
      <c r="S244" s="284"/>
      <c r="T244" s="28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86" t="s">
        <v>149</v>
      </c>
      <c r="AU244" s="286" t="s">
        <v>88</v>
      </c>
      <c r="AV244" s="14" t="s">
        <v>8</v>
      </c>
      <c r="AW244" s="14" t="s">
        <v>33</v>
      </c>
      <c r="AX244" s="14" t="s">
        <v>78</v>
      </c>
      <c r="AY244" s="286" t="s">
        <v>139</v>
      </c>
    </row>
    <row r="245" spans="1:51" s="13" customFormat="1" ht="12">
      <c r="A245" s="13"/>
      <c r="B245" s="255"/>
      <c r="C245" s="256"/>
      <c r="D245" s="257" t="s">
        <v>149</v>
      </c>
      <c r="E245" s="258" t="s">
        <v>1</v>
      </c>
      <c r="F245" s="259" t="s">
        <v>364</v>
      </c>
      <c r="G245" s="256"/>
      <c r="H245" s="260">
        <v>189.04</v>
      </c>
      <c r="I245" s="261"/>
      <c r="J245" s="256"/>
      <c r="K245" s="256"/>
      <c r="L245" s="262"/>
      <c r="M245" s="263"/>
      <c r="N245" s="264"/>
      <c r="O245" s="264"/>
      <c r="P245" s="264"/>
      <c r="Q245" s="264"/>
      <c r="R245" s="264"/>
      <c r="S245" s="264"/>
      <c r="T245" s="26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6" t="s">
        <v>149</v>
      </c>
      <c r="AU245" s="266" t="s">
        <v>88</v>
      </c>
      <c r="AV245" s="13" t="s">
        <v>88</v>
      </c>
      <c r="AW245" s="13" t="s">
        <v>33</v>
      </c>
      <c r="AX245" s="13" t="s">
        <v>78</v>
      </c>
      <c r="AY245" s="266" t="s">
        <v>139</v>
      </c>
    </row>
    <row r="246" spans="1:51" s="13" customFormat="1" ht="12">
      <c r="A246" s="13"/>
      <c r="B246" s="255"/>
      <c r="C246" s="256"/>
      <c r="D246" s="257" t="s">
        <v>149</v>
      </c>
      <c r="E246" s="258" t="s">
        <v>1</v>
      </c>
      <c r="F246" s="259" t="s">
        <v>365</v>
      </c>
      <c r="G246" s="256"/>
      <c r="H246" s="260">
        <v>167.68</v>
      </c>
      <c r="I246" s="261"/>
      <c r="J246" s="256"/>
      <c r="K246" s="256"/>
      <c r="L246" s="262"/>
      <c r="M246" s="263"/>
      <c r="N246" s="264"/>
      <c r="O246" s="264"/>
      <c r="P246" s="264"/>
      <c r="Q246" s="264"/>
      <c r="R246" s="264"/>
      <c r="S246" s="264"/>
      <c r="T246" s="26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6" t="s">
        <v>149</v>
      </c>
      <c r="AU246" s="266" t="s">
        <v>88</v>
      </c>
      <c r="AV246" s="13" t="s">
        <v>88</v>
      </c>
      <c r="AW246" s="13" t="s">
        <v>33</v>
      </c>
      <c r="AX246" s="13" t="s">
        <v>78</v>
      </c>
      <c r="AY246" s="266" t="s">
        <v>139</v>
      </c>
    </row>
    <row r="247" spans="1:51" s="13" customFormat="1" ht="12">
      <c r="A247" s="13"/>
      <c r="B247" s="255"/>
      <c r="C247" s="256"/>
      <c r="D247" s="257" t="s">
        <v>149</v>
      </c>
      <c r="E247" s="258" t="s">
        <v>1</v>
      </c>
      <c r="F247" s="259" t="s">
        <v>366</v>
      </c>
      <c r="G247" s="256"/>
      <c r="H247" s="260">
        <v>17.92</v>
      </c>
      <c r="I247" s="261"/>
      <c r="J247" s="256"/>
      <c r="K247" s="256"/>
      <c r="L247" s="262"/>
      <c r="M247" s="263"/>
      <c r="N247" s="264"/>
      <c r="O247" s="264"/>
      <c r="P247" s="264"/>
      <c r="Q247" s="264"/>
      <c r="R247" s="264"/>
      <c r="S247" s="264"/>
      <c r="T247" s="26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6" t="s">
        <v>149</v>
      </c>
      <c r="AU247" s="266" t="s">
        <v>88</v>
      </c>
      <c r="AV247" s="13" t="s">
        <v>88</v>
      </c>
      <c r="AW247" s="13" t="s">
        <v>33</v>
      </c>
      <c r="AX247" s="13" t="s">
        <v>78</v>
      </c>
      <c r="AY247" s="266" t="s">
        <v>139</v>
      </c>
    </row>
    <row r="248" spans="1:51" s="14" customFormat="1" ht="12">
      <c r="A248" s="14"/>
      <c r="B248" s="277"/>
      <c r="C248" s="278"/>
      <c r="D248" s="257" t="s">
        <v>149</v>
      </c>
      <c r="E248" s="279" t="s">
        <v>1</v>
      </c>
      <c r="F248" s="280" t="s">
        <v>367</v>
      </c>
      <c r="G248" s="278"/>
      <c r="H248" s="279" t="s">
        <v>1</v>
      </c>
      <c r="I248" s="281"/>
      <c r="J248" s="278"/>
      <c r="K248" s="278"/>
      <c r="L248" s="282"/>
      <c r="M248" s="283"/>
      <c r="N248" s="284"/>
      <c r="O248" s="284"/>
      <c r="P248" s="284"/>
      <c r="Q248" s="284"/>
      <c r="R248" s="284"/>
      <c r="S248" s="284"/>
      <c r="T248" s="28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86" t="s">
        <v>149</v>
      </c>
      <c r="AU248" s="286" t="s">
        <v>88</v>
      </c>
      <c r="AV248" s="14" t="s">
        <v>8</v>
      </c>
      <c r="AW248" s="14" t="s">
        <v>33</v>
      </c>
      <c r="AX248" s="14" t="s">
        <v>78</v>
      </c>
      <c r="AY248" s="286" t="s">
        <v>139</v>
      </c>
    </row>
    <row r="249" spans="1:65" s="2" customFormat="1" ht="24" customHeight="1">
      <c r="A249" s="37"/>
      <c r="B249" s="38"/>
      <c r="C249" s="267" t="s">
        <v>368</v>
      </c>
      <c r="D249" s="267" t="s">
        <v>189</v>
      </c>
      <c r="E249" s="268" t="s">
        <v>369</v>
      </c>
      <c r="F249" s="269" t="s">
        <v>370</v>
      </c>
      <c r="G249" s="270" t="s">
        <v>153</v>
      </c>
      <c r="H249" s="271">
        <v>1069.2</v>
      </c>
      <c r="I249" s="272"/>
      <c r="J249" s="273">
        <f>ROUND(I249*H249,0)</f>
        <v>0</v>
      </c>
      <c r="K249" s="269" t="s">
        <v>146</v>
      </c>
      <c r="L249" s="274"/>
      <c r="M249" s="275" t="s">
        <v>1</v>
      </c>
      <c r="N249" s="276" t="s">
        <v>44</v>
      </c>
      <c r="O249" s="90"/>
      <c r="P249" s="251">
        <f>O249*H249</f>
        <v>0</v>
      </c>
      <c r="Q249" s="251">
        <v>4E-05</v>
      </c>
      <c r="R249" s="251">
        <f>Q249*H249</f>
        <v>0.04276800000000001</v>
      </c>
      <c r="S249" s="251">
        <v>0</v>
      </c>
      <c r="T249" s="252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3" t="s">
        <v>182</v>
      </c>
      <c r="AT249" s="253" t="s">
        <v>189</v>
      </c>
      <c r="AU249" s="253" t="s">
        <v>88</v>
      </c>
      <c r="AY249" s="16" t="s">
        <v>139</v>
      </c>
      <c r="BE249" s="254">
        <f>IF(N249="základní",J249,0)</f>
        <v>0</v>
      </c>
      <c r="BF249" s="254">
        <f>IF(N249="snížená",J249,0)</f>
        <v>0</v>
      </c>
      <c r="BG249" s="254">
        <f>IF(N249="zákl. přenesená",J249,0)</f>
        <v>0</v>
      </c>
      <c r="BH249" s="254">
        <f>IF(N249="sníž. přenesená",J249,0)</f>
        <v>0</v>
      </c>
      <c r="BI249" s="254">
        <f>IF(N249="nulová",J249,0)</f>
        <v>0</v>
      </c>
      <c r="BJ249" s="16" t="s">
        <v>88</v>
      </c>
      <c r="BK249" s="254">
        <f>ROUND(I249*H249,0)</f>
        <v>0</v>
      </c>
      <c r="BL249" s="16" t="s">
        <v>147</v>
      </c>
      <c r="BM249" s="253" t="s">
        <v>371</v>
      </c>
    </row>
    <row r="250" spans="1:51" s="13" customFormat="1" ht="12">
      <c r="A250" s="13"/>
      <c r="B250" s="255"/>
      <c r="C250" s="256"/>
      <c r="D250" s="257" t="s">
        <v>149</v>
      </c>
      <c r="E250" s="258" t="s">
        <v>1</v>
      </c>
      <c r="F250" s="259" t="s">
        <v>372</v>
      </c>
      <c r="G250" s="256"/>
      <c r="H250" s="260">
        <v>1069.2</v>
      </c>
      <c r="I250" s="261"/>
      <c r="J250" s="256"/>
      <c r="K250" s="256"/>
      <c r="L250" s="262"/>
      <c r="M250" s="263"/>
      <c r="N250" s="264"/>
      <c r="O250" s="264"/>
      <c r="P250" s="264"/>
      <c r="Q250" s="264"/>
      <c r="R250" s="264"/>
      <c r="S250" s="264"/>
      <c r="T250" s="26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6" t="s">
        <v>149</v>
      </c>
      <c r="AU250" s="266" t="s">
        <v>88</v>
      </c>
      <c r="AV250" s="13" t="s">
        <v>88</v>
      </c>
      <c r="AW250" s="13" t="s">
        <v>33</v>
      </c>
      <c r="AX250" s="13" t="s">
        <v>78</v>
      </c>
      <c r="AY250" s="266" t="s">
        <v>139</v>
      </c>
    </row>
    <row r="251" spans="1:65" s="2" customFormat="1" ht="24" customHeight="1">
      <c r="A251" s="37"/>
      <c r="B251" s="38"/>
      <c r="C251" s="267" t="s">
        <v>373</v>
      </c>
      <c r="D251" s="267" t="s">
        <v>189</v>
      </c>
      <c r="E251" s="268" t="s">
        <v>374</v>
      </c>
      <c r="F251" s="269" t="s">
        <v>375</v>
      </c>
      <c r="G251" s="270" t="s">
        <v>153</v>
      </c>
      <c r="H251" s="271">
        <v>412.104</v>
      </c>
      <c r="I251" s="272"/>
      <c r="J251" s="273">
        <f>ROUND(I251*H251,0)</f>
        <v>0</v>
      </c>
      <c r="K251" s="269" t="s">
        <v>146</v>
      </c>
      <c r="L251" s="274"/>
      <c r="M251" s="275" t="s">
        <v>1</v>
      </c>
      <c r="N251" s="276" t="s">
        <v>44</v>
      </c>
      <c r="O251" s="90"/>
      <c r="P251" s="251">
        <f>O251*H251</f>
        <v>0</v>
      </c>
      <c r="Q251" s="251">
        <v>3E-05</v>
      </c>
      <c r="R251" s="251">
        <f>Q251*H251</f>
        <v>0.01236312</v>
      </c>
      <c r="S251" s="251">
        <v>0</v>
      </c>
      <c r="T251" s="252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3" t="s">
        <v>182</v>
      </c>
      <c r="AT251" s="253" t="s">
        <v>189</v>
      </c>
      <c r="AU251" s="253" t="s">
        <v>88</v>
      </c>
      <c r="AY251" s="16" t="s">
        <v>139</v>
      </c>
      <c r="BE251" s="254">
        <f>IF(N251="základní",J251,0)</f>
        <v>0</v>
      </c>
      <c r="BF251" s="254">
        <f>IF(N251="snížená",J251,0)</f>
        <v>0</v>
      </c>
      <c r="BG251" s="254">
        <f>IF(N251="zákl. přenesená",J251,0)</f>
        <v>0</v>
      </c>
      <c r="BH251" s="254">
        <f>IF(N251="sníž. přenesená",J251,0)</f>
        <v>0</v>
      </c>
      <c r="BI251" s="254">
        <f>IF(N251="nulová",J251,0)</f>
        <v>0</v>
      </c>
      <c r="BJ251" s="16" t="s">
        <v>88</v>
      </c>
      <c r="BK251" s="254">
        <f>ROUND(I251*H251,0)</f>
        <v>0</v>
      </c>
      <c r="BL251" s="16" t="s">
        <v>147</v>
      </c>
      <c r="BM251" s="253" t="s">
        <v>376</v>
      </c>
    </row>
    <row r="252" spans="1:51" s="13" customFormat="1" ht="12">
      <c r="A252" s="13"/>
      <c r="B252" s="255"/>
      <c r="C252" s="256"/>
      <c r="D252" s="257" t="s">
        <v>149</v>
      </c>
      <c r="E252" s="258" t="s">
        <v>1</v>
      </c>
      <c r="F252" s="259" t="s">
        <v>377</v>
      </c>
      <c r="G252" s="256"/>
      <c r="H252" s="260">
        <v>412.104</v>
      </c>
      <c r="I252" s="261"/>
      <c r="J252" s="256"/>
      <c r="K252" s="256"/>
      <c r="L252" s="262"/>
      <c r="M252" s="263"/>
      <c r="N252" s="264"/>
      <c r="O252" s="264"/>
      <c r="P252" s="264"/>
      <c r="Q252" s="264"/>
      <c r="R252" s="264"/>
      <c r="S252" s="264"/>
      <c r="T252" s="26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6" t="s">
        <v>149</v>
      </c>
      <c r="AU252" s="266" t="s">
        <v>88</v>
      </c>
      <c r="AV252" s="13" t="s">
        <v>88</v>
      </c>
      <c r="AW252" s="13" t="s">
        <v>33</v>
      </c>
      <c r="AX252" s="13" t="s">
        <v>78</v>
      </c>
      <c r="AY252" s="266" t="s">
        <v>139</v>
      </c>
    </row>
    <row r="253" spans="1:65" s="2" customFormat="1" ht="24" customHeight="1">
      <c r="A253" s="37"/>
      <c r="B253" s="38"/>
      <c r="C253" s="267" t="s">
        <v>378</v>
      </c>
      <c r="D253" s="267" t="s">
        <v>189</v>
      </c>
      <c r="E253" s="268" t="s">
        <v>379</v>
      </c>
      <c r="F253" s="269" t="s">
        <v>380</v>
      </c>
      <c r="G253" s="270" t="s">
        <v>153</v>
      </c>
      <c r="H253" s="271">
        <v>150.304</v>
      </c>
      <c r="I253" s="272"/>
      <c r="J253" s="273">
        <f>ROUND(I253*H253,0)</f>
        <v>0</v>
      </c>
      <c r="K253" s="269" t="s">
        <v>1</v>
      </c>
      <c r="L253" s="274"/>
      <c r="M253" s="275" t="s">
        <v>1</v>
      </c>
      <c r="N253" s="276" t="s">
        <v>44</v>
      </c>
      <c r="O253" s="90"/>
      <c r="P253" s="251">
        <f>O253*H253</f>
        <v>0</v>
      </c>
      <c r="Q253" s="251">
        <v>3E-05</v>
      </c>
      <c r="R253" s="251">
        <f>Q253*H253</f>
        <v>0.00450912</v>
      </c>
      <c r="S253" s="251">
        <v>0</v>
      </c>
      <c r="T253" s="252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3" t="s">
        <v>182</v>
      </c>
      <c r="AT253" s="253" t="s">
        <v>189</v>
      </c>
      <c r="AU253" s="253" t="s">
        <v>88</v>
      </c>
      <c r="AY253" s="16" t="s">
        <v>139</v>
      </c>
      <c r="BE253" s="254">
        <f>IF(N253="základní",J253,0)</f>
        <v>0</v>
      </c>
      <c r="BF253" s="254">
        <f>IF(N253="snížená",J253,0)</f>
        <v>0</v>
      </c>
      <c r="BG253" s="254">
        <f>IF(N253="zákl. přenesená",J253,0)</f>
        <v>0</v>
      </c>
      <c r="BH253" s="254">
        <f>IF(N253="sníž. přenesená",J253,0)</f>
        <v>0</v>
      </c>
      <c r="BI253" s="254">
        <f>IF(N253="nulová",J253,0)</f>
        <v>0</v>
      </c>
      <c r="BJ253" s="16" t="s">
        <v>88</v>
      </c>
      <c r="BK253" s="254">
        <f>ROUND(I253*H253,0)</f>
        <v>0</v>
      </c>
      <c r="BL253" s="16" t="s">
        <v>147</v>
      </c>
      <c r="BM253" s="253" t="s">
        <v>381</v>
      </c>
    </row>
    <row r="254" spans="1:51" s="13" customFormat="1" ht="12">
      <c r="A254" s="13"/>
      <c r="B254" s="255"/>
      <c r="C254" s="256"/>
      <c r="D254" s="257" t="s">
        <v>149</v>
      </c>
      <c r="E254" s="258" t="s">
        <v>1</v>
      </c>
      <c r="F254" s="259" t="s">
        <v>382</v>
      </c>
      <c r="G254" s="256"/>
      <c r="H254" s="260">
        <v>150.304</v>
      </c>
      <c r="I254" s="261"/>
      <c r="J254" s="256"/>
      <c r="K254" s="256"/>
      <c r="L254" s="262"/>
      <c r="M254" s="263"/>
      <c r="N254" s="264"/>
      <c r="O254" s="264"/>
      <c r="P254" s="264"/>
      <c r="Q254" s="264"/>
      <c r="R254" s="264"/>
      <c r="S254" s="264"/>
      <c r="T254" s="265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6" t="s">
        <v>149</v>
      </c>
      <c r="AU254" s="266" t="s">
        <v>88</v>
      </c>
      <c r="AV254" s="13" t="s">
        <v>88</v>
      </c>
      <c r="AW254" s="13" t="s">
        <v>33</v>
      </c>
      <c r="AX254" s="13" t="s">
        <v>78</v>
      </c>
      <c r="AY254" s="266" t="s">
        <v>139</v>
      </c>
    </row>
    <row r="255" spans="1:65" s="2" customFormat="1" ht="24" customHeight="1">
      <c r="A255" s="37"/>
      <c r="B255" s="38"/>
      <c r="C255" s="242" t="s">
        <v>383</v>
      </c>
      <c r="D255" s="242" t="s">
        <v>142</v>
      </c>
      <c r="E255" s="243" t="s">
        <v>384</v>
      </c>
      <c r="F255" s="244" t="s">
        <v>385</v>
      </c>
      <c r="G255" s="245" t="s">
        <v>160</v>
      </c>
      <c r="H255" s="246">
        <v>2220.648</v>
      </c>
      <c r="I255" s="247"/>
      <c r="J255" s="248">
        <f>ROUND(I255*H255,0)</f>
        <v>0</v>
      </c>
      <c r="K255" s="244" t="s">
        <v>146</v>
      </c>
      <c r="L255" s="43"/>
      <c r="M255" s="249" t="s">
        <v>1</v>
      </c>
      <c r="N255" s="250" t="s">
        <v>44</v>
      </c>
      <c r="O255" s="90"/>
      <c r="P255" s="251">
        <f>O255*H255</f>
        <v>0</v>
      </c>
      <c r="Q255" s="251">
        <v>0.00486</v>
      </c>
      <c r="R255" s="251">
        <f>Q255*H255</f>
        <v>10.79234928</v>
      </c>
      <c r="S255" s="251">
        <v>0</v>
      </c>
      <c r="T255" s="252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3" t="s">
        <v>147</v>
      </c>
      <c r="AT255" s="253" t="s">
        <v>142</v>
      </c>
      <c r="AU255" s="253" t="s">
        <v>88</v>
      </c>
      <c r="AY255" s="16" t="s">
        <v>139</v>
      </c>
      <c r="BE255" s="254">
        <f>IF(N255="základní",J255,0)</f>
        <v>0</v>
      </c>
      <c r="BF255" s="254">
        <f>IF(N255="snížená",J255,0)</f>
        <v>0</v>
      </c>
      <c r="BG255" s="254">
        <f>IF(N255="zákl. přenesená",J255,0)</f>
        <v>0</v>
      </c>
      <c r="BH255" s="254">
        <f>IF(N255="sníž. přenesená",J255,0)</f>
        <v>0</v>
      </c>
      <c r="BI255" s="254">
        <f>IF(N255="nulová",J255,0)</f>
        <v>0</v>
      </c>
      <c r="BJ255" s="16" t="s">
        <v>88</v>
      </c>
      <c r="BK255" s="254">
        <f>ROUND(I255*H255,0)</f>
        <v>0</v>
      </c>
      <c r="BL255" s="16" t="s">
        <v>147</v>
      </c>
      <c r="BM255" s="253" t="s">
        <v>386</v>
      </c>
    </row>
    <row r="256" spans="1:51" s="13" customFormat="1" ht="12">
      <c r="A256" s="13"/>
      <c r="B256" s="255"/>
      <c r="C256" s="256"/>
      <c r="D256" s="257" t="s">
        <v>149</v>
      </c>
      <c r="E256" s="258" t="s">
        <v>1</v>
      </c>
      <c r="F256" s="259" t="s">
        <v>387</v>
      </c>
      <c r="G256" s="256"/>
      <c r="H256" s="260">
        <v>160.38</v>
      </c>
      <c r="I256" s="261"/>
      <c r="J256" s="256"/>
      <c r="K256" s="256"/>
      <c r="L256" s="262"/>
      <c r="M256" s="263"/>
      <c r="N256" s="264"/>
      <c r="O256" s="264"/>
      <c r="P256" s="264"/>
      <c r="Q256" s="264"/>
      <c r="R256" s="264"/>
      <c r="S256" s="264"/>
      <c r="T256" s="265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6" t="s">
        <v>149</v>
      </c>
      <c r="AU256" s="266" t="s">
        <v>88</v>
      </c>
      <c r="AV256" s="13" t="s">
        <v>88</v>
      </c>
      <c r="AW256" s="13" t="s">
        <v>33</v>
      </c>
      <c r="AX256" s="13" t="s">
        <v>78</v>
      </c>
      <c r="AY256" s="266" t="s">
        <v>139</v>
      </c>
    </row>
    <row r="257" spans="1:51" s="13" customFormat="1" ht="12">
      <c r="A257" s="13"/>
      <c r="B257" s="255"/>
      <c r="C257" s="256"/>
      <c r="D257" s="257" t="s">
        <v>149</v>
      </c>
      <c r="E257" s="258" t="s">
        <v>1</v>
      </c>
      <c r="F257" s="259" t="s">
        <v>211</v>
      </c>
      <c r="G257" s="256"/>
      <c r="H257" s="260">
        <v>6.942</v>
      </c>
      <c r="I257" s="261"/>
      <c r="J257" s="256"/>
      <c r="K257" s="256"/>
      <c r="L257" s="262"/>
      <c r="M257" s="263"/>
      <c r="N257" s="264"/>
      <c r="O257" s="264"/>
      <c r="P257" s="264"/>
      <c r="Q257" s="264"/>
      <c r="R257" s="264"/>
      <c r="S257" s="264"/>
      <c r="T257" s="26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6" t="s">
        <v>149</v>
      </c>
      <c r="AU257" s="266" t="s">
        <v>88</v>
      </c>
      <c r="AV257" s="13" t="s">
        <v>88</v>
      </c>
      <c r="AW257" s="13" t="s">
        <v>33</v>
      </c>
      <c r="AX257" s="13" t="s">
        <v>78</v>
      </c>
      <c r="AY257" s="266" t="s">
        <v>139</v>
      </c>
    </row>
    <row r="258" spans="1:51" s="13" customFormat="1" ht="12">
      <c r="A258" s="13"/>
      <c r="B258" s="255"/>
      <c r="C258" s="256"/>
      <c r="D258" s="257" t="s">
        <v>149</v>
      </c>
      <c r="E258" s="258" t="s">
        <v>1</v>
      </c>
      <c r="F258" s="259" t="s">
        <v>257</v>
      </c>
      <c r="G258" s="256"/>
      <c r="H258" s="260">
        <v>1992.482</v>
      </c>
      <c r="I258" s="261"/>
      <c r="J258" s="256"/>
      <c r="K258" s="256"/>
      <c r="L258" s="262"/>
      <c r="M258" s="263"/>
      <c r="N258" s="264"/>
      <c r="O258" s="264"/>
      <c r="P258" s="264"/>
      <c r="Q258" s="264"/>
      <c r="R258" s="264"/>
      <c r="S258" s="264"/>
      <c r="T258" s="265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6" t="s">
        <v>149</v>
      </c>
      <c r="AU258" s="266" t="s">
        <v>88</v>
      </c>
      <c r="AV258" s="13" t="s">
        <v>88</v>
      </c>
      <c r="AW258" s="13" t="s">
        <v>33</v>
      </c>
      <c r="AX258" s="13" t="s">
        <v>78</v>
      </c>
      <c r="AY258" s="266" t="s">
        <v>139</v>
      </c>
    </row>
    <row r="259" spans="1:51" s="13" customFormat="1" ht="12">
      <c r="A259" s="13"/>
      <c r="B259" s="255"/>
      <c r="C259" s="256"/>
      <c r="D259" s="257" t="s">
        <v>149</v>
      </c>
      <c r="E259" s="258" t="s">
        <v>1</v>
      </c>
      <c r="F259" s="259" t="s">
        <v>258</v>
      </c>
      <c r="G259" s="256"/>
      <c r="H259" s="260">
        <v>-355.264</v>
      </c>
      <c r="I259" s="261"/>
      <c r="J259" s="256"/>
      <c r="K259" s="256"/>
      <c r="L259" s="262"/>
      <c r="M259" s="263"/>
      <c r="N259" s="264"/>
      <c r="O259" s="264"/>
      <c r="P259" s="264"/>
      <c r="Q259" s="264"/>
      <c r="R259" s="264"/>
      <c r="S259" s="264"/>
      <c r="T259" s="26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6" t="s">
        <v>149</v>
      </c>
      <c r="AU259" s="266" t="s">
        <v>88</v>
      </c>
      <c r="AV259" s="13" t="s">
        <v>88</v>
      </c>
      <c r="AW259" s="13" t="s">
        <v>33</v>
      </c>
      <c r="AX259" s="13" t="s">
        <v>78</v>
      </c>
      <c r="AY259" s="266" t="s">
        <v>139</v>
      </c>
    </row>
    <row r="260" spans="1:51" s="13" customFormat="1" ht="12">
      <c r="A260" s="13"/>
      <c r="B260" s="255"/>
      <c r="C260" s="256"/>
      <c r="D260" s="257" t="s">
        <v>149</v>
      </c>
      <c r="E260" s="258" t="s">
        <v>1</v>
      </c>
      <c r="F260" s="259" t="s">
        <v>259</v>
      </c>
      <c r="G260" s="256"/>
      <c r="H260" s="260">
        <v>-337.32</v>
      </c>
      <c r="I260" s="261"/>
      <c r="J260" s="256"/>
      <c r="K260" s="256"/>
      <c r="L260" s="262"/>
      <c r="M260" s="263"/>
      <c r="N260" s="264"/>
      <c r="O260" s="264"/>
      <c r="P260" s="264"/>
      <c r="Q260" s="264"/>
      <c r="R260" s="264"/>
      <c r="S260" s="264"/>
      <c r="T260" s="26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6" t="s">
        <v>149</v>
      </c>
      <c r="AU260" s="266" t="s">
        <v>88</v>
      </c>
      <c r="AV260" s="13" t="s">
        <v>88</v>
      </c>
      <c r="AW260" s="13" t="s">
        <v>33</v>
      </c>
      <c r="AX260" s="13" t="s">
        <v>78</v>
      </c>
      <c r="AY260" s="266" t="s">
        <v>139</v>
      </c>
    </row>
    <row r="261" spans="1:51" s="13" customFormat="1" ht="12">
      <c r="A261" s="13"/>
      <c r="B261" s="255"/>
      <c r="C261" s="256"/>
      <c r="D261" s="257" t="s">
        <v>149</v>
      </c>
      <c r="E261" s="258" t="s">
        <v>1</v>
      </c>
      <c r="F261" s="259" t="s">
        <v>388</v>
      </c>
      <c r="G261" s="256"/>
      <c r="H261" s="260">
        <v>-10.54</v>
      </c>
      <c r="I261" s="261"/>
      <c r="J261" s="256"/>
      <c r="K261" s="256"/>
      <c r="L261" s="262"/>
      <c r="M261" s="263"/>
      <c r="N261" s="264"/>
      <c r="O261" s="264"/>
      <c r="P261" s="264"/>
      <c r="Q261" s="264"/>
      <c r="R261" s="264"/>
      <c r="S261" s="264"/>
      <c r="T261" s="265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6" t="s">
        <v>149</v>
      </c>
      <c r="AU261" s="266" t="s">
        <v>88</v>
      </c>
      <c r="AV261" s="13" t="s">
        <v>88</v>
      </c>
      <c r="AW261" s="13" t="s">
        <v>33</v>
      </c>
      <c r="AX261" s="13" t="s">
        <v>78</v>
      </c>
      <c r="AY261" s="266" t="s">
        <v>139</v>
      </c>
    </row>
    <row r="262" spans="1:51" s="13" customFormat="1" ht="12">
      <c r="A262" s="13"/>
      <c r="B262" s="255"/>
      <c r="C262" s="256"/>
      <c r="D262" s="257" t="s">
        <v>149</v>
      </c>
      <c r="E262" s="258" t="s">
        <v>1</v>
      </c>
      <c r="F262" s="259" t="s">
        <v>389</v>
      </c>
      <c r="G262" s="256"/>
      <c r="H262" s="260">
        <v>105.664</v>
      </c>
      <c r="I262" s="261"/>
      <c r="J262" s="256"/>
      <c r="K262" s="256"/>
      <c r="L262" s="262"/>
      <c r="M262" s="263"/>
      <c r="N262" s="264"/>
      <c r="O262" s="264"/>
      <c r="P262" s="264"/>
      <c r="Q262" s="264"/>
      <c r="R262" s="264"/>
      <c r="S262" s="264"/>
      <c r="T262" s="265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6" t="s">
        <v>149</v>
      </c>
      <c r="AU262" s="266" t="s">
        <v>88</v>
      </c>
      <c r="AV262" s="13" t="s">
        <v>88</v>
      </c>
      <c r="AW262" s="13" t="s">
        <v>33</v>
      </c>
      <c r="AX262" s="13" t="s">
        <v>78</v>
      </c>
      <c r="AY262" s="266" t="s">
        <v>139</v>
      </c>
    </row>
    <row r="263" spans="1:51" s="13" customFormat="1" ht="12">
      <c r="A263" s="13"/>
      <c r="B263" s="255"/>
      <c r="C263" s="256"/>
      <c r="D263" s="257" t="s">
        <v>149</v>
      </c>
      <c r="E263" s="258" t="s">
        <v>1</v>
      </c>
      <c r="F263" s="259" t="s">
        <v>390</v>
      </c>
      <c r="G263" s="256"/>
      <c r="H263" s="260">
        <v>293.224</v>
      </c>
      <c r="I263" s="261"/>
      <c r="J263" s="256"/>
      <c r="K263" s="256"/>
      <c r="L263" s="262"/>
      <c r="M263" s="263"/>
      <c r="N263" s="264"/>
      <c r="O263" s="264"/>
      <c r="P263" s="264"/>
      <c r="Q263" s="264"/>
      <c r="R263" s="264"/>
      <c r="S263" s="264"/>
      <c r="T263" s="26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6" t="s">
        <v>149</v>
      </c>
      <c r="AU263" s="266" t="s">
        <v>88</v>
      </c>
      <c r="AV263" s="13" t="s">
        <v>88</v>
      </c>
      <c r="AW263" s="13" t="s">
        <v>33</v>
      </c>
      <c r="AX263" s="13" t="s">
        <v>78</v>
      </c>
      <c r="AY263" s="266" t="s">
        <v>139</v>
      </c>
    </row>
    <row r="264" spans="1:51" s="13" customFormat="1" ht="12">
      <c r="A264" s="13"/>
      <c r="B264" s="255"/>
      <c r="C264" s="256"/>
      <c r="D264" s="257" t="s">
        <v>149</v>
      </c>
      <c r="E264" s="258" t="s">
        <v>1</v>
      </c>
      <c r="F264" s="259" t="s">
        <v>391</v>
      </c>
      <c r="G264" s="256"/>
      <c r="H264" s="260">
        <v>170.136</v>
      </c>
      <c r="I264" s="261"/>
      <c r="J264" s="256"/>
      <c r="K264" s="256"/>
      <c r="L264" s="262"/>
      <c r="M264" s="263"/>
      <c r="N264" s="264"/>
      <c r="O264" s="264"/>
      <c r="P264" s="264"/>
      <c r="Q264" s="264"/>
      <c r="R264" s="264"/>
      <c r="S264" s="264"/>
      <c r="T264" s="265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6" t="s">
        <v>149</v>
      </c>
      <c r="AU264" s="266" t="s">
        <v>88</v>
      </c>
      <c r="AV264" s="13" t="s">
        <v>88</v>
      </c>
      <c r="AW264" s="13" t="s">
        <v>33</v>
      </c>
      <c r="AX264" s="13" t="s">
        <v>78</v>
      </c>
      <c r="AY264" s="266" t="s">
        <v>139</v>
      </c>
    </row>
    <row r="265" spans="1:51" s="13" customFormat="1" ht="12">
      <c r="A265" s="13"/>
      <c r="B265" s="255"/>
      <c r="C265" s="256"/>
      <c r="D265" s="257" t="s">
        <v>149</v>
      </c>
      <c r="E265" s="258" t="s">
        <v>1</v>
      </c>
      <c r="F265" s="259" t="s">
        <v>392</v>
      </c>
      <c r="G265" s="256"/>
      <c r="H265" s="260">
        <v>105.664</v>
      </c>
      <c r="I265" s="261"/>
      <c r="J265" s="256"/>
      <c r="K265" s="256"/>
      <c r="L265" s="262"/>
      <c r="M265" s="263"/>
      <c r="N265" s="264"/>
      <c r="O265" s="264"/>
      <c r="P265" s="264"/>
      <c r="Q265" s="264"/>
      <c r="R265" s="264"/>
      <c r="S265" s="264"/>
      <c r="T265" s="26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6" t="s">
        <v>149</v>
      </c>
      <c r="AU265" s="266" t="s">
        <v>88</v>
      </c>
      <c r="AV265" s="13" t="s">
        <v>88</v>
      </c>
      <c r="AW265" s="13" t="s">
        <v>33</v>
      </c>
      <c r="AX265" s="13" t="s">
        <v>78</v>
      </c>
      <c r="AY265" s="266" t="s">
        <v>139</v>
      </c>
    </row>
    <row r="266" spans="1:51" s="13" customFormat="1" ht="12">
      <c r="A266" s="13"/>
      <c r="B266" s="255"/>
      <c r="C266" s="256"/>
      <c r="D266" s="257" t="s">
        <v>149</v>
      </c>
      <c r="E266" s="258" t="s">
        <v>1</v>
      </c>
      <c r="F266" s="259" t="s">
        <v>393</v>
      </c>
      <c r="G266" s="256"/>
      <c r="H266" s="260">
        <v>62.04</v>
      </c>
      <c r="I266" s="261"/>
      <c r="J266" s="256"/>
      <c r="K266" s="256"/>
      <c r="L266" s="262"/>
      <c r="M266" s="263"/>
      <c r="N266" s="264"/>
      <c r="O266" s="264"/>
      <c r="P266" s="264"/>
      <c r="Q266" s="264"/>
      <c r="R266" s="264"/>
      <c r="S266" s="264"/>
      <c r="T266" s="26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6" t="s">
        <v>149</v>
      </c>
      <c r="AU266" s="266" t="s">
        <v>88</v>
      </c>
      <c r="AV266" s="13" t="s">
        <v>88</v>
      </c>
      <c r="AW266" s="13" t="s">
        <v>33</v>
      </c>
      <c r="AX266" s="13" t="s">
        <v>78</v>
      </c>
      <c r="AY266" s="266" t="s">
        <v>139</v>
      </c>
    </row>
    <row r="267" spans="1:51" s="13" customFormat="1" ht="12">
      <c r="A267" s="13"/>
      <c r="B267" s="255"/>
      <c r="C267" s="256"/>
      <c r="D267" s="257" t="s">
        <v>149</v>
      </c>
      <c r="E267" s="258" t="s">
        <v>1</v>
      </c>
      <c r="F267" s="259" t="s">
        <v>394</v>
      </c>
      <c r="G267" s="256"/>
      <c r="H267" s="260">
        <v>25.44</v>
      </c>
      <c r="I267" s="261"/>
      <c r="J267" s="256"/>
      <c r="K267" s="256"/>
      <c r="L267" s="262"/>
      <c r="M267" s="263"/>
      <c r="N267" s="264"/>
      <c r="O267" s="264"/>
      <c r="P267" s="264"/>
      <c r="Q267" s="264"/>
      <c r="R267" s="264"/>
      <c r="S267" s="264"/>
      <c r="T267" s="265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6" t="s">
        <v>149</v>
      </c>
      <c r="AU267" s="266" t="s">
        <v>88</v>
      </c>
      <c r="AV267" s="13" t="s">
        <v>88</v>
      </c>
      <c r="AW267" s="13" t="s">
        <v>33</v>
      </c>
      <c r="AX267" s="13" t="s">
        <v>78</v>
      </c>
      <c r="AY267" s="266" t="s">
        <v>139</v>
      </c>
    </row>
    <row r="268" spans="1:51" s="13" customFormat="1" ht="12">
      <c r="A268" s="13"/>
      <c r="B268" s="255"/>
      <c r="C268" s="256"/>
      <c r="D268" s="257" t="s">
        <v>149</v>
      </c>
      <c r="E268" s="258" t="s">
        <v>1</v>
      </c>
      <c r="F268" s="259" t="s">
        <v>395</v>
      </c>
      <c r="G268" s="256"/>
      <c r="H268" s="260">
        <v>1.8</v>
      </c>
      <c r="I268" s="261"/>
      <c r="J268" s="256"/>
      <c r="K268" s="256"/>
      <c r="L268" s="262"/>
      <c r="M268" s="263"/>
      <c r="N268" s="264"/>
      <c r="O268" s="264"/>
      <c r="P268" s="264"/>
      <c r="Q268" s="264"/>
      <c r="R268" s="264"/>
      <c r="S268" s="264"/>
      <c r="T268" s="26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6" t="s">
        <v>149</v>
      </c>
      <c r="AU268" s="266" t="s">
        <v>88</v>
      </c>
      <c r="AV268" s="13" t="s">
        <v>88</v>
      </c>
      <c r="AW268" s="13" t="s">
        <v>33</v>
      </c>
      <c r="AX268" s="13" t="s">
        <v>78</v>
      </c>
      <c r="AY268" s="266" t="s">
        <v>139</v>
      </c>
    </row>
    <row r="269" spans="1:65" s="2" customFormat="1" ht="24" customHeight="1">
      <c r="A269" s="37"/>
      <c r="B269" s="38"/>
      <c r="C269" s="242" t="s">
        <v>396</v>
      </c>
      <c r="D269" s="242" t="s">
        <v>142</v>
      </c>
      <c r="E269" s="243" t="s">
        <v>397</v>
      </c>
      <c r="F269" s="244" t="s">
        <v>398</v>
      </c>
      <c r="G269" s="245" t="s">
        <v>160</v>
      </c>
      <c r="H269" s="246">
        <v>160.38</v>
      </c>
      <c r="I269" s="247"/>
      <c r="J269" s="248">
        <f>ROUND(I269*H269,0)</f>
        <v>0</v>
      </c>
      <c r="K269" s="244" t="s">
        <v>146</v>
      </c>
      <c r="L269" s="43"/>
      <c r="M269" s="249" t="s">
        <v>1</v>
      </c>
      <c r="N269" s="250" t="s">
        <v>44</v>
      </c>
      <c r="O269" s="90"/>
      <c r="P269" s="251">
        <f>O269*H269</f>
        <v>0</v>
      </c>
      <c r="Q269" s="251">
        <v>0.00968</v>
      </c>
      <c r="R269" s="251">
        <f>Q269*H269</f>
        <v>1.5524783999999998</v>
      </c>
      <c r="S269" s="251">
        <v>0</v>
      </c>
      <c r="T269" s="252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3" t="s">
        <v>147</v>
      </c>
      <c r="AT269" s="253" t="s">
        <v>142</v>
      </c>
      <c r="AU269" s="253" t="s">
        <v>88</v>
      </c>
      <c r="AY269" s="16" t="s">
        <v>139</v>
      </c>
      <c r="BE269" s="254">
        <f>IF(N269="základní",J269,0)</f>
        <v>0</v>
      </c>
      <c r="BF269" s="254">
        <f>IF(N269="snížená",J269,0)</f>
        <v>0</v>
      </c>
      <c r="BG269" s="254">
        <f>IF(N269="zákl. přenesená",J269,0)</f>
        <v>0</v>
      </c>
      <c r="BH269" s="254">
        <f>IF(N269="sníž. přenesená",J269,0)</f>
        <v>0</v>
      </c>
      <c r="BI269" s="254">
        <f>IF(N269="nulová",J269,0)</f>
        <v>0</v>
      </c>
      <c r="BJ269" s="16" t="s">
        <v>88</v>
      </c>
      <c r="BK269" s="254">
        <f>ROUND(I269*H269,0)</f>
        <v>0</v>
      </c>
      <c r="BL269" s="16" t="s">
        <v>147</v>
      </c>
      <c r="BM269" s="253" t="s">
        <v>399</v>
      </c>
    </row>
    <row r="270" spans="1:51" s="13" customFormat="1" ht="12">
      <c r="A270" s="13"/>
      <c r="B270" s="255"/>
      <c r="C270" s="256"/>
      <c r="D270" s="257" t="s">
        <v>149</v>
      </c>
      <c r="E270" s="258" t="s">
        <v>1</v>
      </c>
      <c r="F270" s="259" t="s">
        <v>210</v>
      </c>
      <c r="G270" s="256"/>
      <c r="H270" s="260">
        <v>160.38</v>
      </c>
      <c r="I270" s="261"/>
      <c r="J270" s="256"/>
      <c r="K270" s="256"/>
      <c r="L270" s="262"/>
      <c r="M270" s="263"/>
      <c r="N270" s="264"/>
      <c r="O270" s="264"/>
      <c r="P270" s="264"/>
      <c r="Q270" s="264"/>
      <c r="R270" s="264"/>
      <c r="S270" s="264"/>
      <c r="T270" s="265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6" t="s">
        <v>149</v>
      </c>
      <c r="AU270" s="266" t="s">
        <v>88</v>
      </c>
      <c r="AV270" s="13" t="s">
        <v>88</v>
      </c>
      <c r="AW270" s="13" t="s">
        <v>33</v>
      </c>
      <c r="AX270" s="13" t="s">
        <v>78</v>
      </c>
      <c r="AY270" s="266" t="s">
        <v>139</v>
      </c>
    </row>
    <row r="271" spans="1:65" s="2" customFormat="1" ht="24" customHeight="1">
      <c r="A271" s="37"/>
      <c r="B271" s="38"/>
      <c r="C271" s="242" t="s">
        <v>400</v>
      </c>
      <c r="D271" s="242" t="s">
        <v>142</v>
      </c>
      <c r="E271" s="243" t="s">
        <v>401</v>
      </c>
      <c r="F271" s="244" t="s">
        <v>402</v>
      </c>
      <c r="G271" s="245" t="s">
        <v>160</v>
      </c>
      <c r="H271" s="246">
        <v>2195.386</v>
      </c>
      <c r="I271" s="247"/>
      <c r="J271" s="248">
        <f>ROUND(I271*H271,0)</f>
        <v>0</v>
      </c>
      <c r="K271" s="244" t="s">
        <v>146</v>
      </c>
      <c r="L271" s="43"/>
      <c r="M271" s="249" t="s">
        <v>1</v>
      </c>
      <c r="N271" s="250" t="s">
        <v>44</v>
      </c>
      <c r="O271" s="90"/>
      <c r="P271" s="251">
        <f>O271*H271</f>
        <v>0</v>
      </c>
      <c r="Q271" s="251">
        <v>0.00348</v>
      </c>
      <c r="R271" s="251">
        <f>Q271*H271</f>
        <v>7.63994328</v>
      </c>
      <c r="S271" s="251">
        <v>0</v>
      </c>
      <c r="T271" s="252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3" t="s">
        <v>147</v>
      </c>
      <c r="AT271" s="253" t="s">
        <v>142</v>
      </c>
      <c r="AU271" s="253" t="s">
        <v>88</v>
      </c>
      <c r="AY271" s="16" t="s">
        <v>139</v>
      </c>
      <c r="BE271" s="254">
        <f>IF(N271="základní",J271,0)</f>
        <v>0</v>
      </c>
      <c r="BF271" s="254">
        <f>IF(N271="snížená",J271,0)</f>
        <v>0</v>
      </c>
      <c r="BG271" s="254">
        <f>IF(N271="zákl. přenesená",J271,0)</f>
        <v>0</v>
      </c>
      <c r="BH271" s="254">
        <f>IF(N271="sníž. přenesená",J271,0)</f>
        <v>0</v>
      </c>
      <c r="BI271" s="254">
        <f>IF(N271="nulová",J271,0)</f>
        <v>0</v>
      </c>
      <c r="BJ271" s="16" t="s">
        <v>88</v>
      </c>
      <c r="BK271" s="254">
        <f>ROUND(I271*H271,0)</f>
        <v>0</v>
      </c>
      <c r="BL271" s="16" t="s">
        <v>147</v>
      </c>
      <c r="BM271" s="253" t="s">
        <v>403</v>
      </c>
    </row>
    <row r="272" spans="1:51" s="13" customFormat="1" ht="12">
      <c r="A272" s="13"/>
      <c r="B272" s="255"/>
      <c r="C272" s="256"/>
      <c r="D272" s="257" t="s">
        <v>149</v>
      </c>
      <c r="E272" s="258" t="s">
        <v>1</v>
      </c>
      <c r="F272" s="259" t="s">
        <v>257</v>
      </c>
      <c r="G272" s="256"/>
      <c r="H272" s="260">
        <v>1992.482</v>
      </c>
      <c r="I272" s="261"/>
      <c r="J272" s="256"/>
      <c r="K272" s="256"/>
      <c r="L272" s="262"/>
      <c r="M272" s="263"/>
      <c r="N272" s="264"/>
      <c r="O272" s="264"/>
      <c r="P272" s="264"/>
      <c r="Q272" s="264"/>
      <c r="R272" s="264"/>
      <c r="S272" s="264"/>
      <c r="T272" s="26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6" t="s">
        <v>149</v>
      </c>
      <c r="AU272" s="266" t="s">
        <v>88</v>
      </c>
      <c r="AV272" s="13" t="s">
        <v>88</v>
      </c>
      <c r="AW272" s="13" t="s">
        <v>33</v>
      </c>
      <c r="AX272" s="13" t="s">
        <v>78</v>
      </c>
      <c r="AY272" s="266" t="s">
        <v>139</v>
      </c>
    </row>
    <row r="273" spans="1:51" s="13" customFormat="1" ht="12">
      <c r="A273" s="13"/>
      <c r="B273" s="255"/>
      <c r="C273" s="256"/>
      <c r="D273" s="257" t="s">
        <v>149</v>
      </c>
      <c r="E273" s="258" t="s">
        <v>1</v>
      </c>
      <c r="F273" s="259" t="s">
        <v>258</v>
      </c>
      <c r="G273" s="256"/>
      <c r="H273" s="260">
        <v>-355.264</v>
      </c>
      <c r="I273" s="261"/>
      <c r="J273" s="256"/>
      <c r="K273" s="256"/>
      <c r="L273" s="262"/>
      <c r="M273" s="263"/>
      <c r="N273" s="264"/>
      <c r="O273" s="264"/>
      <c r="P273" s="264"/>
      <c r="Q273" s="264"/>
      <c r="R273" s="264"/>
      <c r="S273" s="264"/>
      <c r="T273" s="265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6" t="s">
        <v>149</v>
      </c>
      <c r="AU273" s="266" t="s">
        <v>88</v>
      </c>
      <c r="AV273" s="13" t="s">
        <v>88</v>
      </c>
      <c r="AW273" s="13" t="s">
        <v>33</v>
      </c>
      <c r="AX273" s="13" t="s">
        <v>78</v>
      </c>
      <c r="AY273" s="266" t="s">
        <v>139</v>
      </c>
    </row>
    <row r="274" spans="1:51" s="13" customFormat="1" ht="12">
      <c r="A274" s="13"/>
      <c r="B274" s="255"/>
      <c r="C274" s="256"/>
      <c r="D274" s="257" t="s">
        <v>149</v>
      </c>
      <c r="E274" s="258" t="s">
        <v>1</v>
      </c>
      <c r="F274" s="259" t="s">
        <v>259</v>
      </c>
      <c r="G274" s="256"/>
      <c r="H274" s="260">
        <v>-337.32</v>
      </c>
      <c r="I274" s="261"/>
      <c r="J274" s="256"/>
      <c r="K274" s="256"/>
      <c r="L274" s="262"/>
      <c r="M274" s="263"/>
      <c r="N274" s="264"/>
      <c r="O274" s="264"/>
      <c r="P274" s="264"/>
      <c r="Q274" s="264"/>
      <c r="R274" s="264"/>
      <c r="S274" s="264"/>
      <c r="T274" s="265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6" t="s">
        <v>149</v>
      </c>
      <c r="AU274" s="266" t="s">
        <v>88</v>
      </c>
      <c r="AV274" s="13" t="s">
        <v>88</v>
      </c>
      <c r="AW274" s="13" t="s">
        <v>33</v>
      </c>
      <c r="AX274" s="13" t="s">
        <v>78</v>
      </c>
      <c r="AY274" s="266" t="s">
        <v>139</v>
      </c>
    </row>
    <row r="275" spans="1:51" s="13" customFormat="1" ht="12">
      <c r="A275" s="13"/>
      <c r="B275" s="255"/>
      <c r="C275" s="256"/>
      <c r="D275" s="257" t="s">
        <v>149</v>
      </c>
      <c r="E275" s="258" t="s">
        <v>1</v>
      </c>
      <c r="F275" s="259" t="s">
        <v>389</v>
      </c>
      <c r="G275" s="256"/>
      <c r="H275" s="260">
        <v>105.664</v>
      </c>
      <c r="I275" s="261"/>
      <c r="J275" s="256"/>
      <c r="K275" s="256"/>
      <c r="L275" s="262"/>
      <c r="M275" s="263"/>
      <c r="N275" s="264"/>
      <c r="O275" s="264"/>
      <c r="P275" s="264"/>
      <c r="Q275" s="264"/>
      <c r="R275" s="264"/>
      <c r="S275" s="264"/>
      <c r="T275" s="26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6" t="s">
        <v>149</v>
      </c>
      <c r="AU275" s="266" t="s">
        <v>88</v>
      </c>
      <c r="AV275" s="13" t="s">
        <v>88</v>
      </c>
      <c r="AW275" s="13" t="s">
        <v>33</v>
      </c>
      <c r="AX275" s="13" t="s">
        <v>78</v>
      </c>
      <c r="AY275" s="266" t="s">
        <v>139</v>
      </c>
    </row>
    <row r="276" spans="1:51" s="13" customFormat="1" ht="12">
      <c r="A276" s="13"/>
      <c r="B276" s="255"/>
      <c r="C276" s="256"/>
      <c r="D276" s="257" t="s">
        <v>149</v>
      </c>
      <c r="E276" s="258" t="s">
        <v>1</v>
      </c>
      <c r="F276" s="259" t="s">
        <v>390</v>
      </c>
      <c r="G276" s="256"/>
      <c r="H276" s="260">
        <v>293.224</v>
      </c>
      <c r="I276" s="261"/>
      <c r="J276" s="256"/>
      <c r="K276" s="256"/>
      <c r="L276" s="262"/>
      <c r="M276" s="263"/>
      <c r="N276" s="264"/>
      <c r="O276" s="264"/>
      <c r="P276" s="264"/>
      <c r="Q276" s="264"/>
      <c r="R276" s="264"/>
      <c r="S276" s="264"/>
      <c r="T276" s="26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6" t="s">
        <v>149</v>
      </c>
      <c r="AU276" s="266" t="s">
        <v>88</v>
      </c>
      <c r="AV276" s="13" t="s">
        <v>88</v>
      </c>
      <c r="AW276" s="13" t="s">
        <v>33</v>
      </c>
      <c r="AX276" s="13" t="s">
        <v>78</v>
      </c>
      <c r="AY276" s="266" t="s">
        <v>139</v>
      </c>
    </row>
    <row r="277" spans="1:51" s="13" customFormat="1" ht="12">
      <c r="A277" s="13"/>
      <c r="B277" s="255"/>
      <c r="C277" s="256"/>
      <c r="D277" s="257" t="s">
        <v>149</v>
      </c>
      <c r="E277" s="258" t="s">
        <v>1</v>
      </c>
      <c r="F277" s="259" t="s">
        <v>391</v>
      </c>
      <c r="G277" s="256"/>
      <c r="H277" s="260">
        <v>170.136</v>
      </c>
      <c r="I277" s="261"/>
      <c r="J277" s="256"/>
      <c r="K277" s="256"/>
      <c r="L277" s="262"/>
      <c r="M277" s="263"/>
      <c r="N277" s="264"/>
      <c r="O277" s="264"/>
      <c r="P277" s="264"/>
      <c r="Q277" s="264"/>
      <c r="R277" s="264"/>
      <c r="S277" s="264"/>
      <c r="T277" s="26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6" t="s">
        <v>149</v>
      </c>
      <c r="AU277" s="266" t="s">
        <v>88</v>
      </c>
      <c r="AV277" s="13" t="s">
        <v>88</v>
      </c>
      <c r="AW277" s="13" t="s">
        <v>33</v>
      </c>
      <c r="AX277" s="13" t="s">
        <v>78</v>
      </c>
      <c r="AY277" s="266" t="s">
        <v>139</v>
      </c>
    </row>
    <row r="278" spans="1:51" s="13" customFormat="1" ht="12">
      <c r="A278" s="13"/>
      <c r="B278" s="255"/>
      <c r="C278" s="256"/>
      <c r="D278" s="257" t="s">
        <v>149</v>
      </c>
      <c r="E278" s="258" t="s">
        <v>1</v>
      </c>
      <c r="F278" s="259" t="s">
        <v>392</v>
      </c>
      <c r="G278" s="256"/>
      <c r="H278" s="260">
        <v>105.664</v>
      </c>
      <c r="I278" s="261"/>
      <c r="J278" s="256"/>
      <c r="K278" s="256"/>
      <c r="L278" s="262"/>
      <c r="M278" s="263"/>
      <c r="N278" s="264"/>
      <c r="O278" s="264"/>
      <c r="P278" s="264"/>
      <c r="Q278" s="264"/>
      <c r="R278" s="264"/>
      <c r="S278" s="264"/>
      <c r="T278" s="265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6" t="s">
        <v>149</v>
      </c>
      <c r="AU278" s="266" t="s">
        <v>88</v>
      </c>
      <c r="AV278" s="13" t="s">
        <v>88</v>
      </c>
      <c r="AW278" s="13" t="s">
        <v>33</v>
      </c>
      <c r="AX278" s="13" t="s">
        <v>78</v>
      </c>
      <c r="AY278" s="266" t="s">
        <v>139</v>
      </c>
    </row>
    <row r="279" spans="1:51" s="13" customFormat="1" ht="12">
      <c r="A279" s="13"/>
      <c r="B279" s="255"/>
      <c r="C279" s="256"/>
      <c r="D279" s="257" t="s">
        <v>149</v>
      </c>
      <c r="E279" s="258" t="s">
        <v>1</v>
      </c>
      <c r="F279" s="259" t="s">
        <v>404</v>
      </c>
      <c r="G279" s="256"/>
      <c r="H279" s="260">
        <v>124.08</v>
      </c>
      <c r="I279" s="261"/>
      <c r="J279" s="256"/>
      <c r="K279" s="256"/>
      <c r="L279" s="262"/>
      <c r="M279" s="263"/>
      <c r="N279" s="264"/>
      <c r="O279" s="264"/>
      <c r="P279" s="264"/>
      <c r="Q279" s="264"/>
      <c r="R279" s="264"/>
      <c r="S279" s="264"/>
      <c r="T279" s="26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6" t="s">
        <v>149</v>
      </c>
      <c r="AU279" s="266" t="s">
        <v>88</v>
      </c>
      <c r="AV279" s="13" t="s">
        <v>88</v>
      </c>
      <c r="AW279" s="13" t="s">
        <v>33</v>
      </c>
      <c r="AX279" s="13" t="s">
        <v>78</v>
      </c>
      <c r="AY279" s="266" t="s">
        <v>139</v>
      </c>
    </row>
    <row r="280" spans="1:51" s="13" customFormat="1" ht="12">
      <c r="A280" s="13"/>
      <c r="B280" s="255"/>
      <c r="C280" s="256"/>
      <c r="D280" s="257" t="s">
        <v>149</v>
      </c>
      <c r="E280" s="258" t="s">
        <v>1</v>
      </c>
      <c r="F280" s="259" t="s">
        <v>405</v>
      </c>
      <c r="G280" s="256"/>
      <c r="H280" s="260">
        <v>50.88</v>
      </c>
      <c r="I280" s="261"/>
      <c r="J280" s="256"/>
      <c r="K280" s="256"/>
      <c r="L280" s="262"/>
      <c r="M280" s="263"/>
      <c r="N280" s="264"/>
      <c r="O280" s="264"/>
      <c r="P280" s="264"/>
      <c r="Q280" s="264"/>
      <c r="R280" s="264"/>
      <c r="S280" s="264"/>
      <c r="T280" s="265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6" t="s">
        <v>149</v>
      </c>
      <c r="AU280" s="266" t="s">
        <v>88</v>
      </c>
      <c r="AV280" s="13" t="s">
        <v>88</v>
      </c>
      <c r="AW280" s="13" t="s">
        <v>33</v>
      </c>
      <c r="AX280" s="13" t="s">
        <v>78</v>
      </c>
      <c r="AY280" s="266" t="s">
        <v>139</v>
      </c>
    </row>
    <row r="281" spans="1:51" s="13" customFormat="1" ht="12">
      <c r="A281" s="13"/>
      <c r="B281" s="255"/>
      <c r="C281" s="256"/>
      <c r="D281" s="257" t="s">
        <v>149</v>
      </c>
      <c r="E281" s="258" t="s">
        <v>1</v>
      </c>
      <c r="F281" s="259" t="s">
        <v>406</v>
      </c>
      <c r="G281" s="256"/>
      <c r="H281" s="260">
        <v>3.6</v>
      </c>
      <c r="I281" s="261"/>
      <c r="J281" s="256"/>
      <c r="K281" s="256"/>
      <c r="L281" s="262"/>
      <c r="M281" s="263"/>
      <c r="N281" s="264"/>
      <c r="O281" s="264"/>
      <c r="P281" s="264"/>
      <c r="Q281" s="264"/>
      <c r="R281" s="264"/>
      <c r="S281" s="264"/>
      <c r="T281" s="265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6" t="s">
        <v>149</v>
      </c>
      <c r="AU281" s="266" t="s">
        <v>88</v>
      </c>
      <c r="AV281" s="13" t="s">
        <v>88</v>
      </c>
      <c r="AW281" s="13" t="s">
        <v>33</v>
      </c>
      <c r="AX281" s="13" t="s">
        <v>78</v>
      </c>
      <c r="AY281" s="266" t="s">
        <v>139</v>
      </c>
    </row>
    <row r="282" spans="1:51" s="13" customFormat="1" ht="12">
      <c r="A282" s="13"/>
      <c r="B282" s="255"/>
      <c r="C282" s="256"/>
      <c r="D282" s="257" t="s">
        <v>149</v>
      </c>
      <c r="E282" s="258" t="s">
        <v>1</v>
      </c>
      <c r="F282" s="259" t="s">
        <v>407</v>
      </c>
      <c r="G282" s="256"/>
      <c r="H282" s="260">
        <v>42.24</v>
      </c>
      <c r="I282" s="261"/>
      <c r="J282" s="256"/>
      <c r="K282" s="256"/>
      <c r="L282" s="262"/>
      <c r="M282" s="263"/>
      <c r="N282" s="264"/>
      <c r="O282" s="264"/>
      <c r="P282" s="264"/>
      <c r="Q282" s="264"/>
      <c r="R282" s="264"/>
      <c r="S282" s="264"/>
      <c r="T282" s="26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6" t="s">
        <v>149</v>
      </c>
      <c r="AU282" s="266" t="s">
        <v>88</v>
      </c>
      <c r="AV282" s="13" t="s">
        <v>88</v>
      </c>
      <c r="AW282" s="13" t="s">
        <v>33</v>
      </c>
      <c r="AX282" s="13" t="s">
        <v>78</v>
      </c>
      <c r="AY282" s="266" t="s">
        <v>139</v>
      </c>
    </row>
    <row r="283" spans="1:65" s="2" customFormat="1" ht="24" customHeight="1">
      <c r="A283" s="37"/>
      <c r="B283" s="38"/>
      <c r="C283" s="242" t="s">
        <v>408</v>
      </c>
      <c r="D283" s="242" t="s">
        <v>142</v>
      </c>
      <c r="E283" s="243" t="s">
        <v>409</v>
      </c>
      <c r="F283" s="244" t="s">
        <v>410</v>
      </c>
      <c r="G283" s="245" t="s">
        <v>153</v>
      </c>
      <c r="H283" s="246">
        <v>12</v>
      </c>
      <c r="I283" s="247"/>
      <c r="J283" s="248">
        <f>ROUND(I283*H283,0)</f>
        <v>0</v>
      </c>
      <c r="K283" s="244" t="s">
        <v>146</v>
      </c>
      <c r="L283" s="43"/>
      <c r="M283" s="249" t="s">
        <v>1</v>
      </c>
      <c r="N283" s="250" t="s">
        <v>44</v>
      </c>
      <c r="O283" s="90"/>
      <c r="P283" s="251">
        <f>O283*H283</f>
        <v>0</v>
      </c>
      <c r="Q283" s="251">
        <v>0.02065</v>
      </c>
      <c r="R283" s="251">
        <f>Q283*H283</f>
        <v>0.24780000000000002</v>
      </c>
      <c r="S283" s="251">
        <v>0</v>
      </c>
      <c r="T283" s="25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53" t="s">
        <v>147</v>
      </c>
      <c r="AT283" s="253" t="s">
        <v>142</v>
      </c>
      <c r="AU283" s="253" t="s">
        <v>88</v>
      </c>
      <c r="AY283" s="16" t="s">
        <v>139</v>
      </c>
      <c r="BE283" s="254">
        <f>IF(N283="základní",J283,0)</f>
        <v>0</v>
      </c>
      <c r="BF283" s="254">
        <f>IF(N283="snížená",J283,0)</f>
        <v>0</v>
      </c>
      <c r="BG283" s="254">
        <f>IF(N283="zákl. přenesená",J283,0)</f>
        <v>0</v>
      </c>
      <c r="BH283" s="254">
        <f>IF(N283="sníž. přenesená",J283,0)</f>
        <v>0</v>
      </c>
      <c r="BI283" s="254">
        <f>IF(N283="nulová",J283,0)</f>
        <v>0</v>
      </c>
      <c r="BJ283" s="16" t="s">
        <v>88</v>
      </c>
      <c r="BK283" s="254">
        <f>ROUND(I283*H283,0)</f>
        <v>0</v>
      </c>
      <c r="BL283" s="16" t="s">
        <v>147</v>
      </c>
      <c r="BM283" s="253" t="s">
        <v>411</v>
      </c>
    </row>
    <row r="284" spans="1:51" s="13" customFormat="1" ht="12">
      <c r="A284" s="13"/>
      <c r="B284" s="255"/>
      <c r="C284" s="256"/>
      <c r="D284" s="257" t="s">
        <v>149</v>
      </c>
      <c r="E284" s="258" t="s">
        <v>1</v>
      </c>
      <c r="F284" s="259" t="s">
        <v>412</v>
      </c>
      <c r="G284" s="256"/>
      <c r="H284" s="260">
        <v>12</v>
      </c>
      <c r="I284" s="261"/>
      <c r="J284" s="256"/>
      <c r="K284" s="256"/>
      <c r="L284" s="262"/>
      <c r="M284" s="263"/>
      <c r="N284" s="264"/>
      <c r="O284" s="264"/>
      <c r="P284" s="264"/>
      <c r="Q284" s="264"/>
      <c r="R284" s="264"/>
      <c r="S284" s="264"/>
      <c r="T284" s="26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6" t="s">
        <v>149</v>
      </c>
      <c r="AU284" s="266" t="s">
        <v>88</v>
      </c>
      <c r="AV284" s="13" t="s">
        <v>88</v>
      </c>
      <c r="AW284" s="13" t="s">
        <v>33</v>
      </c>
      <c r="AX284" s="13" t="s">
        <v>78</v>
      </c>
      <c r="AY284" s="266" t="s">
        <v>139</v>
      </c>
    </row>
    <row r="285" spans="1:65" s="2" customFormat="1" ht="24" customHeight="1">
      <c r="A285" s="37"/>
      <c r="B285" s="38"/>
      <c r="C285" s="242" t="s">
        <v>413</v>
      </c>
      <c r="D285" s="242" t="s">
        <v>142</v>
      </c>
      <c r="E285" s="243" t="s">
        <v>414</v>
      </c>
      <c r="F285" s="244" t="s">
        <v>415</v>
      </c>
      <c r="G285" s="245" t="s">
        <v>160</v>
      </c>
      <c r="H285" s="246">
        <v>528.48</v>
      </c>
      <c r="I285" s="247"/>
      <c r="J285" s="248">
        <f>ROUND(I285*H285,0)</f>
        <v>0</v>
      </c>
      <c r="K285" s="244" t="s">
        <v>146</v>
      </c>
      <c r="L285" s="43"/>
      <c r="M285" s="249" t="s">
        <v>1</v>
      </c>
      <c r="N285" s="250" t="s">
        <v>44</v>
      </c>
      <c r="O285" s="90"/>
      <c r="P285" s="251">
        <f>O285*H285</f>
        <v>0</v>
      </c>
      <c r="Q285" s="251">
        <v>0</v>
      </c>
      <c r="R285" s="251">
        <f>Q285*H285</f>
        <v>0</v>
      </c>
      <c r="S285" s="251">
        <v>0</v>
      </c>
      <c r="T285" s="25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3" t="s">
        <v>147</v>
      </c>
      <c r="AT285" s="253" t="s">
        <v>142</v>
      </c>
      <c r="AU285" s="253" t="s">
        <v>88</v>
      </c>
      <c r="AY285" s="16" t="s">
        <v>139</v>
      </c>
      <c r="BE285" s="254">
        <f>IF(N285="základní",J285,0)</f>
        <v>0</v>
      </c>
      <c r="BF285" s="254">
        <f>IF(N285="snížená",J285,0)</f>
        <v>0</v>
      </c>
      <c r="BG285" s="254">
        <f>IF(N285="zákl. přenesená",J285,0)</f>
        <v>0</v>
      </c>
      <c r="BH285" s="254">
        <f>IF(N285="sníž. přenesená",J285,0)</f>
        <v>0</v>
      </c>
      <c r="BI285" s="254">
        <f>IF(N285="nulová",J285,0)</f>
        <v>0</v>
      </c>
      <c r="BJ285" s="16" t="s">
        <v>88</v>
      </c>
      <c r="BK285" s="254">
        <f>ROUND(I285*H285,0)</f>
        <v>0</v>
      </c>
      <c r="BL285" s="16" t="s">
        <v>147</v>
      </c>
      <c r="BM285" s="253" t="s">
        <v>416</v>
      </c>
    </row>
    <row r="286" spans="1:51" s="13" customFormat="1" ht="12">
      <c r="A286" s="13"/>
      <c r="B286" s="255"/>
      <c r="C286" s="256"/>
      <c r="D286" s="257" t="s">
        <v>149</v>
      </c>
      <c r="E286" s="258" t="s">
        <v>1</v>
      </c>
      <c r="F286" s="259" t="s">
        <v>417</v>
      </c>
      <c r="G286" s="256"/>
      <c r="H286" s="260">
        <v>15.12</v>
      </c>
      <c r="I286" s="261"/>
      <c r="J286" s="256"/>
      <c r="K286" s="256"/>
      <c r="L286" s="262"/>
      <c r="M286" s="263"/>
      <c r="N286" s="264"/>
      <c r="O286" s="264"/>
      <c r="P286" s="264"/>
      <c r="Q286" s="264"/>
      <c r="R286" s="264"/>
      <c r="S286" s="264"/>
      <c r="T286" s="26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6" t="s">
        <v>149</v>
      </c>
      <c r="AU286" s="266" t="s">
        <v>88</v>
      </c>
      <c r="AV286" s="13" t="s">
        <v>88</v>
      </c>
      <c r="AW286" s="13" t="s">
        <v>33</v>
      </c>
      <c r="AX286" s="13" t="s">
        <v>78</v>
      </c>
      <c r="AY286" s="266" t="s">
        <v>139</v>
      </c>
    </row>
    <row r="287" spans="1:51" s="13" customFormat="1" ht="12">
      <c r="A287" s="13"/>
      <c r="B287" s="255"/>
      <c r="C287" s="256"/>
      <c r="D287" s="257" t="s">
        <v>149</v>
      </c>
      <c r="E287" s="258" t="s">
        <v>1</v>
      </c>
      <c r="F287" s="259" t="s">
        <v>418</v>
      </c>
      <c r="G287" s="256"/>
      <c r="H287" s="260">
        <v>513.36</v>
      </c>
      <c r="I287" s="261"/>
      <c r="J287" s="256"/>
      <c r="K287" s="256"/>
      <c r="L287" s="262"/>
      <c r="M287" s="263"/>
      <c r="N287" s="264"/>
      <c r="O287" s="264"/>
      <c r="P287" s="264"/>
      <c r="Q287" s="264"/>
      <c r="R287" s="264"/>
      <c r="S287" s="264"/>
      <c r="T287" s="265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6" t="s">
        <v>149</v>
      </c>
      <c r="AU287" s="266" t="s">
        <v>88</v>
      </c>
      <c r="AV287" s="13" t="s">
        <v>88</v>
      </c>
      <c r="AW287" s="13" t="s">
        <v>33</v>
      </c>
      <c r="AX287" s="13" t="s">
        <v>78</v>
      </c>
      <c r="AY287" s="266" t="s">
        <v>139</v>
      </c>
    </row>
    <row r="288" spans="1:65" s="2" customFormat="1" ht="16.5" customHeight="1">
      <c r="A288" s="37"/>
      <c r="B288" s="38"/>
      <c r="C288" s="242" t="s">
        <v>419</v>
      </c>
      <c r="D288" s="242" t="s">
        <v>142</v>
      </c>
      <c r="E288" s="243" t="s">
        <v>420</v>
      </c>
      <c r="F288" s="244" t="s">
        <v>421</v>
      </c>
      <c r="G288" s="245" t="s">
        <v>160</v>
      </c>
      <c r="H288" s="246">
        <v>2399.109</v>
      </c>
      <c r="I288" s="247"/>
      <c r="J288" s="248">
        <f>ROUND(I288*H288,0)</f>
        <v>0</v>
      </c>
      <c r="K288" s="244" t="s">
        <v>146</v>
      </c>
      <c r="L288" s="43"/>
      <c r="M288" s="249" t="s">
        <v>1</v>
      </c>
      <c r="N288" s="250" t="s">
        <v>44</v>
      </c>
      <c r="O288" s="90"/>
      <c r="P288" s="251">
        <f>O288*H288</f>
        <v>0</v>
      </c>
      <c r="Q288" s="251">
        <v>0</v>
      </c>
      <c r="R288" s="251">
        <f>Q288*H288</f>
        <v>0</v>
      </c>
      <c r="S288" s="251">
        <v>0</v>
      </c>
      <c r="T288" s="252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3" t="s">
        <v>147</v>
      </c>
      <c r="AT288" s="253" t="s">
        <v>142</v>
      </c>
      <c r="AU288" s="253" t="s">
        <v>88</v>
      </c>
      <c r="AY288" s="16" t="s">
        <v>139</v>
      </c>
      <c r="BE288" s="254">
        <f>IF(N288="základní",J288,0)</f>
        <v>0</v>
      </c>
      <c r="BF288" s="254">
        <f>IF(N288="snížená",J288,0)</f>
        <v>0</v>
      </c>
      <c r="BG288" s="254">
        <f>IF(N288="zákl. přenesená",J288,0)</f>
        <v>0</v>
      </c>
      <c r="BH288" s="254">
        <f>IF(N288="sníž. přenesená",J288,0)</f>
        <v>0</v>
      </c>
      <c r="BI288" s="254">
        <f>IF(N288="nulová",J288,0)</f>
        <v>0</v>
      </c>
      <c r="BJ288" s="16" t="s">
        <v>88</v>
      </c>
      <c r="BK288" s="254">
        <f>ROUND(I288*H288,0)</f>
        <v>0</v>
      </c>
      <c r="BL288" s="16" t="s">
        <v>147</v>
      </c>
      <c r="BM288" s="253" t="s">
        <v>422</v>
      </c>
    </row>
    <row r="289" spans="1:51" s="13" customFormat="1" ht="12">
      <c r="A289" s="13"/>
      <c r="B289" s="255"/>
      <c r="C289" s="256"/>
      <c r="D289" s="257" t="s">
        <v>149</v>
      </c>
      <c r="E289" s="258" t="s">
        <v>1</v>
      </c>
      <c r="F289" s="259" t="s">
        <v>387</v>
      </c>
      <c r="G289" s="256"/>
      <c r="H289" s="260">
        <v>160.38</v>
      </c>
      <c r="I289" s="261"/>
      <c r="J289" s="256"/>
      <c r="K289" s="256"/>
      <c r="L289" s="262"/>
      <c r="M289" s="263"/>
      <c r="N289" s="264"/>
      <c r="O289" s="264"/>
      <c r="P289" s="264"/>
      <c r="Q289" s="264"/>
      <c r="R289" s="264"/>
      <c r="S289" s="264"/>
      <c r="T289" s="26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6" t="s">
        <v>149</v>
      </c>
      <c r="AU289" s="266" t="s">
        <v>88</v>
      </c>
      <c r="AV289" s="13" t="s">
        <v>88</v>
      </c>
      <c r="AW289" s="13" t="s">
        <v>33</v>
      </c>
      <c r="AX289" s="13" t="s">
        <v>78</v>
      </c>
      <c r="AY289" s="266" t="s">
        <v>139</v>
      </c>
    </row>
    <row r="290" spans="1:51" s="13" customFormat="1" ht="12">
      <c r="A290" s="13"/>
      <c r="B290" s="255"/>
      <c r="C290" s="256"/>
      <c r="D290" s="257" t="s">
        <v>149</v>
      </c>
      <c r="E290" s="258" t="s">
        <v>1</v>
      </c>
      <c r="F290" s="259" t="s">
        <v>211</v>
      </c>
      <c r="G290" s="256"/>
      <c r="H290" s="260">
        <v>6.942</v>
      </c>
      <c r="I290" s="261"/>
      <c r="J290" s="256"/>
      <c r="K290" s="256"/>
      <c r="L290" s="262"/>
      <c r="M290" s="263"/>
      <c r="N290" s="264"/>
      <c r="O290" s="264"/>
      <c r="P290" s="264"/>
      <c r="Q290" s="264"/>
      <c r="R290" s="264"/>
      <c r="S290" s="264"/>
      <c r="T290" s="26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6" t="s">
        <v>149</v>
      </c>
      <c r="AU290" s="266" t="s">
        <v>88</v>
      </c>
      <c r="AV290" s="13" t="s">
        <v>88</v>
      </c>
      <c r="AW290" s="13" t="s">
        <v>33</v>
      </c>
      <c r="AX290" s="13" t="s">
        <v>78</v>
      </c>
      <c r="AY290" s="266" t="s">
        <v>139</v>
      </c>
    </row>
    <row r="291" spans="1:51" s="13" customFormat="1" ht="12">
      <c r="A291" s="13"/>
      <c r="B291" s="255"/>
      <c r="C291" s="256"/>
      <c r="D291" s="257" t="s">
        <v>149</v>
      </c>
      <c r="E291" s="258" t="s">
        <v>1</v>
      </c>
      <c r="F291" s="259" t="s">
        <v>423</v>
      </c>
      <c r="G291" s="256"/>
      <c r="H291" s="260">
        <v>2231.787</v>
      </c>
      <c r="I291" s="261"/>
      <c r="J291" s="256"/>
      <c r="K291" s="256"/>
      <c r="L291" s="262"/>
      <c r="M291" s="263"/>
      <c r="N291" s="264"/>
      <c r="O291" s="264"/>
      <c r="P291" s="264"/>
      <c r="Q291" s="264"/>
      <c r="R291" s="264"/>
      <c r="S291" s="264"/>
      <c r="T291" s="26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6" t="s">
        <v>149</v>
      </c>
      <c r="AU291" s="266" t="s">
        <v>88</v>
      </c>
      <c r="AV291" s="13" t="s">
        <v>88</v>
      </c>
      <c r="AW291" s="13" t="s">
        <v>33</v>
      </c>
      <c r="AX291" s="13" t="s">
        <v>78</v>
      </c>
      <c r="AY291" s="266" t="s">
        <v>139</v>
      </c>
    </row>
    <row r="292" spans="1:65" s="2" customFormat="1" ht="24" customHeight="1">
      <c r="A292" s="37"/>
      <c r="B292" s="38"/>
      <c r="C292" s="242" t="s">
        <v>424</v>
      </c>
      <c r="D292" s="242" t="s">
        <v>142</v>
      </c>
      <c r="E292" s="243" t="s">
        <v>425</v>
      </c>
      <c r="F292" s="244" t="s">
        <v>426</v>
      </c>
      <c r="G292" s="245" t="s">
        <v>153</v>
      </c>
      <c r="H292" s="246">
        <v>200</v>
      </c>
      <c r="I292" s="247"/>
      <c r="J292" s="248">
        <f>ROUND(I292*H292,0)</f>
        <v>0</v>
      </c>
      <c r="K292" s="244" t="s">
        <v>146</v>
      </c>
      <c r="L292" s="43"/>
      <c r="M292" s="249" t="s">
        <v>1</v>
      </c>
      <c r="N292" s="250" t="s">
        <v>44</v>
      </c>
      <c r="O292" s="90"/>
      <c r="P292" s="251">
        <f>O292*H292</f>
        <v>0</v>
      </c>
      <c r="Q292" s="251">
        <v>0</v>
      </c>
      <c r="R292" s="251">
        <f>Q292*H292</f>
        <v>0</v>
      </c>
      <c r="S292" s="251">
        <v>0</v>
      </c>
      <c r="T292" s="252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3" t="s">
        <v>147</v>
      </c>
      <c r="AT292" s="253" t="s">
        <v>142</v>
      </c>
      <c r="AU292" s="253" t="s">
        <v>88</v>
      </c>
      <c r="AY292" s="16" t="s">
        <v>139</v>
      </c>
      <c r="BE292" s="254">
        <f>IF(N292="základní",J292,0)</f>
        <v>0</v>
      </c>
      <c r="BF292" s="254">
        <f>IF(N292="snížená",J292,0)</f>
        <v>0</v>
      </c>
      <c r="BG292" s="254">
        <f>IF(N292="zákl. přenesená",J292,0)</f>
        <v>0</v>
      </c>
      <c r="BH292" s="254">
        <f>IF(N292="sníž. přenesená",J292,0)</f>
        <v>0</v>
      </c>
      <c r="BI292" s="254">
        <f>IF(N292="nulová",J292,0)</f>
        <v>0</v>
      </c>
      <c r="BJ292" s="16" t="s">
        <v>88</v>
      </c>
      <c r="BK292" s="254">
        <f>ROUND(I292*H292,0)</f>
        <v>0</v>
      </c>
      <c r="BL292" s="16" t="s">
        <v>147</v>
      </c>
      <c r="BM292" s="253" t="s">
        <v>427</v>
      </c>
    </row>
    <row r="293" spans="1:51" s="13" customFormat="1" ht="12">
      <c r="A293" s="13"/>
      <c r="B293" s="255"/>
      <c r="C293" s="256"/>
      <c r="D293" s="257" t="s">
        <v>149</v>
      </c>
      <c r="E293" s="258" t="s">
        <v>1</v>
      </c>
      <c r="F293" s="259" t="s">
        <v>428</v>
      </c>
      <c r="G293" s="256"/>
      <c r="H293" s="260">
        <v>200</v>
      </c>
      <c r="I293" s="261"/>
      <c r="J293" s="256"/>
      <c r="K293" s="256"/>
      <c r="L293" s="262"/>
      <c r="M293" s="263"/>
      <c r="N293" s="264"/>
      <c r="O293" s="264"/>
      <c r="P293" s="264"/>
      <c r="Q293" s="264"/>
      <c r="R293" s="264"/>
      <c r="S293" s="264"/>
      <c r="T293" s="26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6" t="s">
        <v>149</v>
      </c>
      <c r="AU293" s="266" t="s">
        <v>88</v>
      </c>
      <c r="AV293" s="13" t="s">
        <v>88</v>
      </c>
      <c r="AW293" s="13" t="s">
        <v>33</v>
      </c>
      <c r="AX293" s="13" t="s">
        <v>78</v>
      </c>
      <c r="AY293" s="266" t="s">
        <v>139</v>
      </c>
    </row>
    <row r="294" spans="1:65" s="2" customFormat="1" ht="24" customHeight="1">
      <c r="A294" s="37"/>
      <c r="B294" s="38"/>
      <c r="C294" s="242" t="s">
        <v>429</v>
      </c>
      <c r="D294" s="242" t="s">
        <v>142</v>
      </c>
      <c r="E294" s="243" t="s">
        <v>430</v>
      </c>
      <c r="F294" s="244" t="s">
        <v>431</v>
      </c>
      <c r="G294" s="245" t="s">
        <v>160</v>
      </c>
      <c r="H294" s="246">
        <v>191.296</v>
      </c>
      <c r="I294" s="247"/>
      <c r="J294" s="248">
        <f>ROUND(I294*H294,0)</f>
        <v>0</v>
      </c>
      <c r="K294" s="244" t="s">
        <v>1</v>
      </c>
      <c r="L294" s="43"/>
      <c r="M294" s="249" t="s">
        <v>1</v>
      </c>
      <c r="N294" s="250" t="s">
        <v>44</v>
      </c>
      <c r="O294" s="90"/>
      <c r="P294" s="251">
        <f>O294*H294</f>
        <v>0</v>
      </c>
      <c r="Q294" s="251">
        <v>0</v>
      </c>
      <c r="R294" s="251">
        <f>Q294*H294</f>
        <v>0</v>
      </c>
      <c r="S294" s="251">
        <v>0</v>
      </c>
      <c r="T294" s="252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3" t="s">
        <v>147</v>
      </c>
      <c r="AT294" s="253" t="s">
        <v>142</v>
      </c>
      <c r="AU294" s="253" t="s">
        <v>88</v>
      </c>
      <c r="AY294" s="16" t="s">
        <v>139</v>
      </c>
      <c r="BE294" s="254">
        <f>IF(N294="základní",J294,0)</f>
        <v>0</v>
      </c>
      <c r="BF294" s="254">
        <f>IF(N294="snížená",J294,0)</f>
        <v>0</v>
      </c>
      <c r="BG294" s="254">
        <f>IF(N294="zákl. přenesená",J294,0)</f>
        <v>0</v>
      </c>
      <c r="BH294" s="254">
        <f>IF(N294="sníž. přenesená",J294,0)</f>
        <v>0</v>
      </c>
      <c r="BI294" s="254">
        <f>IF(N294="nulová",J294,0)</f>
        <v>0</v>
      </c>
      <c r="BJ294" s="16" t="s">
        <v>88</v>
      </c>
      <c r="BK294" s="254">
        <f>ROUND(I294*H294,0)</f>
        <v>0</v>
      </c>
      <c r="BL294" s="16" t="s">
        <v>147</v>
      </c>
      <c r="BM294" s="253" t="s">
        <v>432</v>
      </c>
    </row>
    <row r="295" spans="1:51" s="13" customFormat="1" ht="12">
      <c r="A295" s="13"/>
      <c r="B295" s="255"/>
      <c r="C295" s="256"/>
      <c r="D295" s="257" t="s">
        <v>149</v>
      </c>
      <c r="E295" s="258" t="s">
        <v>1</v>
      </c>
      <c r="F295" s="259" t="s">
        <v>433</v>
      </c>
      <c r="G295" s="256"/>
      <c r="H295" s="260">
        <v>191.296</v>
      </c>
      <c r="I295" s="261"/>
      <c r="J295" s="256"/>
      <c r="K295" s="256"/>
      <c r="L295" s="262"/>
      <c r="M295" s="263"/>
      <c r="N295" s="264"/>
      <c r="O295" s="264"/>
      <c r="P295" s="264"/>
      <c r="Q295" s="264"/>
      <c r="R295" s="264"/>
      <c r="S295" s="264"/>
      <c r="T295" s="26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6" t="s">
        <v>149</v>
      </c>
      <c r="AU295" s="266" t="s">
        <v>88</v>
      </c>
      <c r="AV295" s="13" t="s">
        <v>88</v>
      </c>
      <c r="AW295" s="13" t="s">
        <v>33</v>
      </c>
      <c r="AX295" s="13" t="s">
        <v>78</v>
      </c>
      <c r="AY295" s="266" t="s">
        <v>139</v>
      </c>
    </row>
    <row r="296" spans="1:65" s="2" customFormat="1" ht="24" customHeight="1">
      <c r="A296" s="37"/>
      <c r="B296" s="38"/>
      <c r="C296" s="242" t="s">
        <v>434</v>
      </c>
      <c r="D296" s="242" t="s">
        <v>142</v>
      </c>
      <c r="E296" s="243" t="s">
        <v>435</v>
      </c>
      <c r="F296" s="244" t="s">
        <v>436</v>
      </c>
      <c r="G296" s="245" t="s">
        <v>160</v>
      </c>
      <c r="H296" s="246">
        <v>2.4</v>
      </c>
      <c r="I296" s="247"/>
      <c r="J296" s="248">
        <f>ROUND(I296*H296,0)</f>
        <v>0</v>
      </c>
      <c r="K296" s="244" t="s">
        <v>146</v>
      </c>
      <c r="L296" s="43"/>
      <c r="M296" s="249" t="s">
        <v>1</v>
      </c>
      <c r="N296" s="250" t="s">
        <v>44</v>
      </c>
      <c r="O296" s="90"/>
      <c r="P296" s="251">
        <f>O296*H296</f>
        <v>0</v>
      </c>
      <c r="Q296" s="251">
        <v>0.063</v>
      </c>
      <c r="R296" s="251">
        <f>Q296*H296</f>
        <v>0.1512</v>
      </c>
      <c r="S296" s="251">
        <v>0</v>
      </c>
      <c r="T296" s="25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3" t="s">
        <v>147</v>
      </c>
      <c r="AT296" s="253" t="s">
        <v>142</v>
      </c>
      <c r="AU296" s="253" t="s">
        <v>88</v>
      </c>
      <c r="AY296" s="16" t="s">
        <v>139</v>
      </c>
      <c r="BE296" s="254">
        <f>IF(N296="základní",J296,0)</f>
        <v>0</v>
      </c>
      <c r="BF296" s="254">
        <f>IF(N296="snížená",J296,0)</f>
        <v>0</v>
      </c>
      <c r="BG296" s="254">
        <f>IF(N296="zákl. přenesená",J296,0)</f>
        <v>0</v>
      </c>
      <c r="BH296" s="254">
        <f>IF(N296="sníž. přenesená",J296,0)</f>
        <v>0</v>
      </c>
      <c r="BI296" s="254">
        <f>IF(N296="nulová",J296,0)</f>
        <v>0</v>
      </c>
      <c r="BJ296" s="16" t="s">
        <v>88</v>
      </c>
      <c r="BK296" s="254">
        <f>ROUND(I296*H296,0)</f>
        <v>0</v>
      </c>
      <c r="BL296" s="16" t="s">
        <v>147</v>
      </c>
      <c r="BM296" s="253" t="s">
        <v>437</v>
      </c>
    </row>
    <row r="297" spans="1:51" s="13" customFormat="1" ht="12">
      <c r="A297" s="13"/>
      <c r="B297" s="255"/>
      <c r="C297" s="256"/>
      <c r="D297" s="257" t="s">
        <v>149</v>
      </c>
      <c r="E297" s="258" t="s">
        <v>1</v>
      </c>
      <c r="F297" s="259" t="s">
        <v>438</v>
      </c>
      <c r="G297" s="256"/>
      <c r="H297" s="260">
        <v>2.4</v>
      </c>
      <c r="I297" s="261"/>
      <c r="J297" s="256"/>
      <c r="K297" s="256"/>
      <c r="L297" s="262"/>
      <c r="M297" s="263"/>
      <c r="N297" s="264"/>
      <c r="O297" s="264"/>
      <c r="P297" s="264"/>
      <c r="Q297" s="264"/>
      <c r="R297" s="264"/>
      <c r="S297" s="264"/>
      <c r="T297" s="26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6" t="s">
        <v>149</v>
      </c>
      <c r="AU297" s="266" t="s">
        <v>88</v>
      </c>
      <c r="AV297" s="13" t="s">
        <v>88</v>
      </c>
      <c r="AW297" s="13" t="s">
        <v>33</v>
      </c>
      <c r="AX297" s="13" t="s">
        <v>78</v>
      </c>
      <c r="AY297" s="266" t="s">
        <v>139</v>
      </c>
    </row>
    <row r="298" spans="1:65" s="2" customFormat="1" ht="36" customHeight="1">
      <c r="A298" s="37"/>
      <c r="B298" s="38"/>
      <c r="C298" s="242" t="s">
        <v>439</v>
      </c>
      <c r="D298" s="242" t="s">
        <v>142</v>
      </c>
      <c r="E298" s="243" t="s">
        <v>440</v>
      </c>
      <c r="F298" s="244" t="s">
        <v>441</v>
      </c>
      <c r="G298" s="245" t="s">
        <v>160</v>
      </c>
      <c r="H298" s="246">
        <v>191.296</v>
      </c>
      <c r="I298" s="247"/>
      <c r="J298" s="248">
        <f>ROUND(I298*H298,0)</f>
        <v>0</v>
      </c>
      <c r="K298" s="244" t="s">
        <v>1</v>
      </c>
      <c r="L298" s="43"/>
      <c r="M298" s="249" t="s">
        <v>1</v>
      </c>
      <c r="N298" s="250" t="s">
        <v>44</v>
      </c>
      <c r="O298" s="90"/>
      <c r="P298" s="251">
        <f>O298*H298</f>
        <v>0</v>
      </c>
      <c r="Q298" s="251">
        <v>0</v>
      </c>
      <c r="R298" s="251">
        <f>Q298*H298</f>
        <v>0</v>
      </c>
      <c r="S298" s="251">
        <v>0</v>
      </c>
      <c r="T298" s="25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3" t="s">
        <v>147</v>
      </c>
      <c r="AT298" s="253" t="s">
        <v>142</v>
      </c>
      <c r="AU298" s="253" t="s">
        <v>88</v>
      </c>
      <c r="AY298" s="16" t="s">
        <v>139</v>
      </c>
      <c r="BE298" s="254">
        <f>IF(N298="základní",J298,0)</f>
        <v>0</v>
      </c>
      <c r="BF298" s="254">
        <f>IF(N298="snížená",J298,0)</f>
        <v>0</v>
      </c>
      <c r="BG298" s="254">
        <f>IF(N298="zákl. přenesená",J298,0)</f>
        <v>0</v>
      </c>
      <c r="BH298" s="254">
        <f>IF(N298="sníž. přenesená",J298,0)</f>
        <v>0</v>
      </c>
      <c r="BI298" s="254">
        <f>IF(N298="nulová",J298,0)</f>
        <v>0</v>
      </c>
      <c r="BJ298" s="16" t="s">
        <v>88</v>
      </c>
      <c r="BK298" s="254">
        <f>ROUND(I298*H298,0)</f>
        <v>0</v>
      </c>
      <c r="BL298" s="16" t="s">
        <v>147</v>
      </c>
      <c r="BM298" s="253" t="s">
        <v>442</v>
      </c>
    </row>
    <row r="299" spans="1:51" s="13" customFormat="1" ht="12">
      <c r="A299" s="13"/>
      <c r="B299" s="255"/>
      <c r="C299" s="256"/>
      <c r="D299" s="257" t="s">
        <v>149</v>
      </c>
      <c r="E299" s="258" t="s">
        <v>1</v>
      </c>
      <c r="F299" s="259" t="s">
        <v>433</v>
      </c>
      <c r="G299" s="256"/>
      <c r="H299" s="260">
        <v>191.296</v>
      </c>
      <c r="I299" s="261"/>
      <c r="J299" s="256"/>
      <c r="K299" s="256"/>
      <c r="L299" s="262"/>
      <c r="M299" s="263"/>
      <c r="N299" s="264"/>
      <c r="O299" s="264"/>
      <c r="P299" s="264"/>
      <c r="Q299" s="264"/>
      <c r="R299" s="264"/>
      <c r="S299" s="264"/>
      <c r="T299" s="26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6" t="s">
        <v>149</v>
      </c>
      <c r="AU299" s="266" t="s">
        <v>88</v>
      </c>
      <c r="AV299" s="13" t="s">
        <v>88</v>
      </c>
      <c r="AW299" s="13" t="s">
        <v>33</v>
      </c>
      <c r="AX299" s="13" t="s">
        <v>78</v>
      </c>
      <c r="AY299" s="266" t="s">
        <v>139</v>
      </c>
    </row>
    <row r="300" spans="1:65" s="2" customFormat="1" ht="24" customHeight="1">
      <c r="A300" s="37"/>
      <c r="B300" s="38"/>
      <c r="C300" s="242" t="s">
        <v>443</v>
      </c>
      <c r="D300" s="242" t="s">
        <v>142</v>
      </c>
      <c r="E300" s="243" t="s">
        <v>444</v>
      </c>
      <c r="F300" s="244" t="s">
        <v>445</v>
      </c>
      <c r="G300" s="245" t="s">
        <v>160</v>
      </c>
      <c r="H300" s="246">
        <v>191.296</v>
      </c>
      <c r="I300" s="247"/>
      <c r="J300" s="248">
        <f>ROUND(I300*H300,0)</f>
        <v>0</v>
      </c>
      <c r="K300" s="244" t="s">
        <v>146</v>
      </c>
      <c r="L300" s="43"/>
      <c r="M300" s="249" t="s">
        <v>1</v>
      </c>
      <c r="N300" s="250" t="s">
        <v>44</v>
      </c>
      <c r="O300" s="90"/>
      <c r="P300" s="251">
        <f>O300*H300</f>
        <v>0</v>
      </c>
      <c r="Q300" s="251">
        <v>0.03</v>
      </c>
      <c r="R300" s="251">
        <f>Q300*H300</f>
        <v>5.73888</v>
      </c>
      <c r="S300" s="251">
        <v>0</v>
      </c>
      <c r="T300" s="25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3" t="s">
        <v>147</v>
      </c>
      <c r="AT300" s="253" t="s">
        <v>142</v>
      </c>
      <c r="AU300" s="253" t="s">
        <v>88</v>
      </c>
      <c r="AY300" s="16" t="s">
        <v>139</v>
      </c>
      <c r="BE300" s="254">
        <f>IF(N300="základní",J300,0)</f>
        <v>0</v>
      </c>
      <c r="BF300" s="254">
        <f>IF(N300="snížená",J300,0)</f>
        <v>0</v>
      </c>
      <c r="BG300" s="254">
        <f>IF(N300="zákl. přenesená",J300,0)</f>
        <v>0</v>
      </c>
      <c r="BH300" s="254">
        <f>IF(N300="sníž. přenesená",J300,0)</f>
        <v>0</v>
      </c>
      <c r="BI300" s="254">
        <f>IF(N300="nulová",J300,0)</f>
        <v>0</v>
      </c>
      <c r="BJ300" s="16" t="s">
        <v>88</v>
      </c>
      <c r="BK300" s="254">
        <f>ROUND(I300*H300,0)</f>
        <v>0</v>
      </c>
      <c r="BL300" s="16" t="s">
        <v>147</v>
      </c>
      <c r="BM300" s="253" t="s">
        <v>446</v>
      </c>
    </row>
    <row r="301" spans="1:51" s="13" customFormat="1" ht="12">
      <c r="A301" s="13"/>
      <c r="B301" s="255"/>
      <c r="C301" s="256"/>
      <c r="D301" s="257" t="s">
        <v>149</v>
      </c>
      <c r="E301" s="258" t="s">
        <v>1</v>
      </c>
      <c r="F301" s="259" t="s">
        <v>433</v>
      </c>
      <c r="G301" s="256"/>
      <c r="H301" s="260">
        <v>191.296</v>
      </c>
      <c r="I301" s="261"/>
      <c r="J301" s="256"/>
      <c r="K301" s="256"/>
      <c r="L301" s="262"/>
      <c r="M301" s="263"/>
      <c r="N301" s="264"/>
      <c r="O301" s="264"/>
      <c r="P301" s="264"/>
      <c r="Q301" s="264"/>
      <c r="R301" s="264"/>
      <c r="S301" s="264"/>
      <c r="T301" s="26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6" t="s">
        <v>149</v>
      </c>
      <c r="AU301" s="266" t="s">
        <v>88</v>
      </c>
      <c r="AV301" s="13" t="s">
        <v>88</v>
      </c>
      <c r="AW301" s="13" t="s">
        <v>33</v>
      </c>
      <c r="AX301" s="13" t="s">
        <v>78</v>
      </c>
      <c r="AY301" s="266" t="s">
        <v>139</v>
      </c>
    </row>
    <row r="302" spans="1:65" s="2" customFormat="1" ht="24" customHeight="1">
      <c r="A302" s="37"/>
      <c r="B302" s="38"/>
      <c r="C302" s="242" t="s">
        <v>447</v>
      </c>
      <c r="D302" s="242" t="s">
        <v>142</v>
      </c>
      <c r="E302" s="243" t="s">
        <v>448</v>
      </c>
      <c r="F302" s="244" t="s">
        <v>449</v>
      </c>
      <c r="G302" s="245" t="s">
        <v>153</v>
      </c>
      <c r="H302" s="246">
        <v>271.04</v>
      </c>
      <c r="I302" s="247"/>
      <c r="J302" s="248">
        <f>ROUND(I302*H302,0)</f>
        <v>0</v>
      </c>
      <c r="K302" s="244" t="s">
        <v>1</v>
      </c>
      <c r="L302" s="43"/>
      <c r="M302" s="249" t="s">
        <v>1</v>
      </c>
      <c r="N302" s="250" t="s">
        <v>44</v>
      </c>
      <c r="O302" s="90"/>
      <c r="P302" s="251">
        <f>O302*H302</f>
        <v>0</v>
      </c>
      <c r="Q302" s="251">
        <v>0.00023</v>
      </c>
      <c r="R302" s="251">
        <f>Q302*H302</f>
        <v>0.062339200000000004</v>
      </c>
      <c r="S302" s="251">
        <v>0</v>
      </c>
      <c r="T302" s="25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53" t="s">
        <v>147</v>
      </c>
      <c r="AT302" s="253" t="s">
        <v>142</v>
      </c>
      <c r="AU302" s="253" t="s">
        <v>88</v>
      </c>
      <c r="AY302" s="16" t="s">
        <v>139</v>
      </c>
      <c r="BE302" s="254">
        <f>IF(N302="základní",J302,0)</f>
        <v>0</v>
      </c>
      <c r="BF302" s="254">
        <f>IF(N302="snížená",J302,0)</f>
        <v>0</v>
      </c>
      <c r="BG302" s="254">
        <f>IF(N302="zákl. přenesená",J302,0)</f>
        <v>0</v>
      </c>
      <c r="BH302" s="254">
        <f>IF(N302="sníž. přenesená",J302,0)</f>
        <v>0</v>
      </c>
      <c r="BI302" s="254">
        <f>IF(N302="nulová",J302,0)</f>
        <v>0</v>
      </c>
      <c r="BJ302" s="16" t="s">
        <v>88</v>
      </c>
      <c r="BK302" s="254">
        <f>ROUND(I302*H302,0)</f>
        <v>0</v>
      </c>
      <c r="BL302" s="16" t="s">
        <v>147</v>
      </c>
      <c r="BM302" s="253" t="s">
        <v>450</v>
      </c>
    </row>
    <row r="303" spans="1:51" s="13" customFormat="1" ht="12">
      <c r="A303" s="13"/>
      <c r="B303" s="255"/>
      <c r="C303" s="256"/>
      <c r="D303" s="257" t="s">
        <v>149</v>
      </c>
      <c r="E303" s="258" t="s">
        <v>1</v>
      </c>
      <c r="F303" s="259" t="s">
        <v>451</v>
      </c>
      <c r="G303" s="256"/>
      <c r="H303" s="260">
        <v>271.04</v>
      </c>
      <c r="I303" s="261"/>
      <c r="J303" s="256"/>
      <c r="K303" s="256"/>
      <c r="L303" s="26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6" t="s">
        <v>149</v>
      </c>
      <c r="AU303" s="266" t="s">
        <v>88</v>
      </c>
      <c r="AV303" s="13" t="s">
        <v>88</v>
      </c>
      <c r="AW303" s="13" t="s">
        <v>33</v>
      </c>
      <c r="AX303" s="13" t="s">
        <v>78</v>
      </c>
      <c r="AY303" s="266" t="s">
        <v>139</v>
      </c>
    </row>
    <row r="304" spans="1:65" s="2" customFormat="1" ht="24" customHeight="1">
      <c r="A304" s="37"/>
      <c r="B304" s="38"/>
      <c r="C304" s="242" t="s">
        <v>452</v>
      </c>
      <c r="D304" s="242" t="s">
        <v>142</v>
      </c>
      <c r="E304" s="243" t="s">
        <v>453</v>
      </c>
      <c r="F304" s="244" t="s">
        <v>454</v>
      </c>
      <c r="G304" s="245" t="s">
        <v>153</v>
      </c>
      <c r="H304" s="246">
        <v>271.04</v>
      </c>
      <c r="I304" s="247"/>
      <c r="J304" s="248">
        <f>ROUND(I304*H304,0)</f>
        <v>0</v>
      </c>
      <c r="K304" s="244" t="s">
        <v>146</v>
      </c>
      <c r="L304" s="43"/>
      <c r="M304" s="249" t="s">
        <v>1</v>
      </c>
      <c r="N304" s="250" t="s">
        <v>44</v>
      </c>
      <c r="O304" s="90"/>
      <c r="P304" s="251">
        <f>O304*H304</f>
        <v>0</v>
      </c>
      <c r="Q304" s="251">
        <v>0</v>
      </c>
      <c r="R304" s="251">
        <f>Q304*H304</f>
        <v>0</v>
      </c>
      <c r="S304" s="251">
        <v>0</v>
      </c>
      <c r="T304" s="252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53" t="s">
        <v>147</v>
      </c>
      <c r="AT304" s="253" t="s">
        <v>142</v>
      </c>
      <c r="AU304" s="253" t="s">
        <v>88</v>
      </c>
      <c r="AY304" s="16" t="s">
        <v>139</v>
      </c>
      <c r="BE304" s="254">
        <f>IF(N304="základní",J304,0)</f>
        <v>0</v>
      </c>
      <c r="BF304" s="254">
        <f>IF(N304="snížená",J304,0)</f>
        <v>0</v>
      </c>
      <c r="BG304" s="254">
        <f>IF(N304="zákl. přenesená",J304,0)</f>
        <v>0</v>
      </c>
      <c r="BH304" s="254">
        <f>IF(N304="sníž. přenesená",J304,0)</f>
        <v>0</v>
      </c>
      <c r="BI304" s="254">
        <f>IF(N304="nulová",J304,0)</f>
        <v>0</v>
      </c>
      <c r="BJ304" s="16" t="s">
        <v>88</v>
      </c>
      <c r="BK304" s="254">
        <f>ROUND(I304*H304,0)</f>
        <v>0</v>
      </c>
      <c r="BL304" s="16" t="s">
        <v>147</v>
      </c>
      <c r="BM304" s="253" t="s">
        <v>455</v>
      </c>
    </row>
    <row r="305" spans="1:51" s="13" customFormat="1" ht="12">
      <c r="A305" s="13"/>
      <c r="B305" s="255"/>
      <c r="C305" s="256"/>
      <c r="D305" s="257" t="s">
        <v>149</v>
      </c>
      <c r="E305" s="258" t="s">
        <v>1</v>
      </c>
      <c r="F305" s="259" t="s">
        <v>451</v>
      </c>
      <c r="G305" s="256"/>
      <c r="H305" s="260">
        <v>271.04</v>
      </c>
      <c r="I305" s="261"/>
      <c r="J305" s="256"/>
      <c r="K305" s="256"/>
      <c r="L305" s="262"/>
      <c r="M305" s="263"/>
      <c r="N305" s="264"/>
      <c r="O305" s="264"/>
      <c r="P305" s="264"/>
      <c r="Q305" s="264"/>
      <c r="R305" s="264"/>
      <c r="S305" s="264"/>
      <c r="T305" s="26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6" t="s">
        <v>149</v>
      </c>
      <c r="AU305" s="266" t="s">
        <v>88</v>
      </c>
      <c r="AV305" s="13" t="s">
        <v>88</v>
      </c>
      <c r="AW305" s="13" t="s">
        <v>33</v>
      </c>
      <c r="AX305" s="13" t="s">
        <v>78</v>
      </c>
      <c r="AY305" s="266" t="s">
        <v>139</v>
      </c>
    </row>
    <row r="306" spans="1:65" s="2" customFormat="1" ht="24" customHeight="1">
      <c r="A306" s="37"/>
      <c r="B306" s="38"/>
      <c r="C306" s="242" t="s">
        <v>456</v>
      </c>
      <c r="D306" s="242" t="s">
        <v>142</v>
      </c>
      <c r="E306" s="243" t="s">
        <v>457</v>
      </c>
      <c r="F306" s="244" t="s">
        <v>458</v>
      </c>
      <c r="G306" s="245" t="s">
        <v>170</v>
      </c>
      <c r="H306" s="246">
        <v>80</v>
      </c>
      <c r="I306" s="247"/>
      <c r="J306" s="248">
        <f>ROUND(I306*H306,0)</f>
        <v>0</v>
      </c>
      <c r="K306" s="244" t="s">
        <v>146</v>
      </c>
      <c r="L306" s="43"/>
      <c r="M306" s="249" t="s">
        <v>1</v>
      </c>
      <c r="N306" s="250" t="s">
        <v>44</v>
      </c>
      <c r="O306" s="90"/>
      <c r="P306" s="251">
        <f>O306*H306</f>
        <v>0</v>
      </c>
      <c r="Q306" s="251">
        <v>0</v>
      </c>
      <c r="R306" s="251">
        <f>Q306*H306</f>
        <v>0</v>
      </c>
      <c r="S306" s="251">
        <v>0</v>
      </c>
      <c r="T306" s="252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53" t="s">
        <v>147</v>
      </c>
      <c r="AT306" s="253" t="s">
        <v>142</v>
      </c>
      <c r="AU306" s="253" t="s">
        <v>88</v>
      </c>
      <c r="AY306" s="16" t="s">
        <v>139</v>
      </c>
      <c r="BE306" s="254">
        <f>IF(N306="základní",J306,0)</f>
        <v>0</v>
      </c>
      <c r="BF306" s="254">
        <f>IF(N306="snížená",J306,0)</f>
        <v>0</v>
      </c>
      <c r="BG306" s="254">
        <f>IF(N306="zákl. přenesená",J306,0)</f>
        <v>0</v>
      </c>
      <c r="BH306" s="254">
        <f>IF(N306="sníž. přenesená",J306,0)</f>
        <v>0</v>
      </c>
      <c r="BI306" s="254">
        <f>IF(N306="nulová",J306,0)</f>
        <v>0</v>
      </c>
      <c r="BJ306" s="16" t="s">
        <v>88</v>
      </c>
      <c r="BK306" s="254">
        <f>ROUND(I306*H306,0)</f>
        <v>0</v>
      </c>
      <c r="BL306" s="16" t="s">
        <v>147</v>
      </c>
      <c r="BM306" s="253" t="s">
        <v>459</v>
      </c>
    </row>
    <row r="307" spans="1:51" s="13" customFormat="1" ht="12">
      <c r="A307" s="13"/>
      <c r="B307" s="255"/>
      <c r="C307" s="256"/>
      <c r="D307" s="257" t="s">
        <v>149</v>
      </c>
      <c r="E307" s="258" t="s">
        <v>1</v>
      </c>
      <c r="F307" s="259" t="s">
        <v>460</v>
      </c>
      <c r="G307" s="256"/>
      <c r="H307" s="260">
        <v>16</v>
      </c>
      <c r="I307" s="261"/>
      <c r="J307" s="256"/>
      <c r="K307" s="256"/>
      <c r="L307" s="262"/>
      <c r="M307" s="263"/>
      <c r="N307" s="264"/>
      <c r="O307" s="264"/>
      <c r="P307" s="264"/>
      <c r="Q307" s="264"/>
      <c r="R307" s="264"/>
      <c r="S307" s="264"/>
      <c r="T307" s="26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6" t="s">
        <v>149</v>
      </c>
      <c r="AU307" s="266" t="s">
        <v>88</v>
      </c>
      <c r="AV307" s="13" t="s">
        <v>88</v>
      </c>
      <c r="AW307" s="13" t="s">
        <v>33</v>
      </c>
      <c r="AX307" s="13" t="s">
        <v>78</v>
      </c>
      <c r="AY307" s="266" t="s">
        <v>139</v>
      </c>
    </row>
    <row r="308" spans="1:51" s="13" customFormat="1" ht="12">
      <c r="A308" s="13"/>
      <c r="B308" s="255"/>
      <c r="C308" s="256"/>
      <c r="D308" s="257" t="s">
        <v>149</v>
      </c>
      <c r="E308" s="258" t="s">
        <v>1</v>
      </c>
      <c r="F308" s="259" t="s">
        <v>461</v>
      </c>
      <c r="G308" s="256"/>
      <c r="H308" s="260">
        <v>64</v>
      </c>
      <c r="I308" s="261"/>
      <c r="J308" s="256"/>
      <c r="K308" s="256"/>
      <c r="L308" s="262"/>
      <c r="M308" s="263"/>
      <c r="N308" s="264"/>
      <c r="O308" s="264"/>
      <c r="P308" s="264"/>
      <c r="Q308" s="264"/>
      <c r="R308" s="264"/>
      <c r="S308" s="264"/>
      <c r="T308" s="26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6" t="s">
        <v>149</v>
      </c>
      <c r="AU308" s="266" t="s">
        <v>88</v>
      </c>
      <c r="AV308" s="13" t="s">
        <v>88</v>
      </c>
      <c r="AW308" s="13" t="s">
        <v>33</v>
      </c>
      <c r="AX308" s="13" t="s">
        <v>78</v>
      </c>
      <c r="AY308" s="266" t="s">
        <v>139</v>
      </c>
    </row>
    <row r="309" spans="1:65" s="2" customFormat="1" ht="24" customHeight="1">
      <c r="A309" s="37"/>
      <c r="B309" s="38"/>
      <c r="C309" s="267" t="s">
        <v>462</v>
      </c>
      <c r="D309" s="267" t="s">
        <v>189</v>
      </c>
      <c r="E309" s="268" t="s">
        <v>463</v>
      </c>
      <c r="F309" s="269" t="s">
        <v>464</v>
      </c>
      <c r="G309" s="270" t="s">
        <v>170</v>
      </c>
      <c r="H309" s="271">
        <v>16</v>
      </c>
      <c r="I309" s="272"/>
      <c r="J309" s="273">
        <f>ROUND(I309*H309,0)</f>
        <v>0</v>
      </c>
      <c r="K309" s="269" t="s">
        <v>1</v>
      </c>
      <c r="L309" s="274"/>
      <c r="M309" s="275" t="s">
        <v>1</v>
      </c>
      <c r="N309" s="276" t="s">
        <v>44</v>
      </c>
      <c r="O309" s="90"/>
      <c r="P309" s="251">
        <f>O309*H309</f>
        <v>0</v>
      </c>
      <c r="Q309" s="251">
        <v>3E-05</v>
      </c>
      <c r="R309" s="251">
        <f>Q309*H309</f>
        <v>0.00048</v>
      </c>
      <c r="S309" s="251">
        <v>0</v>
      </c>
      <c r="T309" s="252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53" t="s">
        <v>182</v>
      </c>
      <c r="AT309" s="253" t="s">
        <v>189</v>
      </c>
      <c r="AU309" s="253" t="s">
        <v>88</v>
      </c>
      <c r="AY309" s="16" t="s">
        <v>139</v>
      </c>
      <c r="BE309" s="254">
        <f>IF(N309="základní",J309,0)</f>
        <v>0</v>
      </c>
      <c r="BF309" s="254">
        <f>IF(N309="snížená",J309,0)</f>
        <v>0</v>
      </c>
      <c r="BG309" s="254">
        <f>IF(N309="zákl. přenesená",J309,0)</f>
        <v>0</v>
      </c>
      <c r="BH309" s="254">
        <f>IF(N309="sníž. přenesená",J309,0)</f>
        <v>0</v>
      </c>
      <c r="BI309" s="254">
        <f>IF(N309="nulová",J309,0)</f>
        <v>0</v>
      </c>
      <c r="BJ309" s="16" t="s">
        <v>88</v>
      </c>
      <c r="BK309" s="254">
        <f>ROUND(I309*H309,0)</f>
        <v>0</v>
      </c>
      <c r="BL309" s="16" t="s">
        <v>147</v>
      </c>
      <c r="BM309" s="253" t="s">
        <v>465</v>
      </c>
    </row>
    <row r="310" spans="1:65" s="2" customFormat="1" ht="24" customHeight="1">
      <c r="A310" s="37"/>
      <c r="B310" s="38"/>
      <c r="C310" s="242" t="s">
        <v>466</v>
      </c>
      <c r="D310" s="242" t="s">
        <v>142</v>
      </c>
      <c r="E310" s="243" t="s">
        <v>471</v>
      </c>
      <c r="F310" s="244" t="s">
        <v>472</v>
      </c>
      <c r="G310" s="245" t="s">
        <v>170</v>
      </c>
      <c r="H310" s="246">
        <v>80</v>
      </c>
      <c r="I310" s="247"/>
      <c r="J310" s="248">
        <f>ROUND(I310*H310,0)</f>
        <v>0</v>
      </c>
      <c r="K310" s="244" t="s">
        <v>146</v>
      </c>
      <c r="L310" s="43"/>
      <c r="M310" s="249" t="s">
        <v>1</v>
      </c>
      <c r="N310" s="250" t="s">
        <v>44</v>
      </c>
      <c r="O310" s="90"/>
      <c r="P310" s="251">
        <f>O310*H310</f>
        <v>0</v>
      </c>
      <c r="Q310" s="251">
        <v>0</v>
      </c>
      <c r="R310" s="251">
        <f>Q310*H310</f>
        <v>0</v>
      </c>
      <c r="S310" s="251">
        <v>0</v>
      </c>
      <c r="T310" s="252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53" t="s">
        <v>147</v>
      </c>
      <c r="AT310" s="253" t="s">
        <v>142</v>
      </c>
      <c r="AU310" s="253" t="s">
        <v>88</v>
      </c>
      <c r="AY310" s="16" t="s">
        <v>139</v>
      </c>
      <c r="BE310" s="254">
        <f>IF(N310="základní",J310,0)</f>
        <v>0</v>
      </c>
      <c r="BF310" s="254">
        <f>IF(N310="snížená",J310,0)</f>
        <v>0</v>
      </c>
      <c r="BG310" s="254">
        <f>IF(N310="zákl. přenesená",J310,0)</f>
        <v>0</v>
      </c>
      <c r="BH310" s="254">
        <f>IF(N310="sníž. přenesená",J310,0)</f>
        <v>0</v>
      </c>
      <c r="BI310" s="254">
        <f>IF(N310="nulová",J310,0)</f>
        <v>0</v>
      </c>
      <c r="BJ310" s="16" t="s">
        <v>88</v>
      </c>
      <c r="BK310" s="254">
        <f>ROUND(I310*H310,0)</f>
        <v>0</v>
      </c>
      <c r="BL310" s="16" t="s">
        <v>147</v>
      </c>
      <c r="BM310" s="253" t="s">
        <v>473</v>
      </c>
    </row>
    <row r="311" spans="1:51" s="13" customFormat="1" ht="12">
      <c r="A311" s="13"/>
      <c r="B311" s="255"/>
      <c r="C311" s="256"/>
      <c r="D311" s="257" t="s">
        <v>149</v>
      </c>
      <c r="E311" s="258" t="s">
        <v>1</v>
      </c>
      <c r="F311" s="259" t="s">
        <v>460</v>
      </c>
      <c r="G311" s="256"/>
      <c r="H311" s="260">
        <v>16</v>
      </c>
      <c r="I311" s="261"/>
      <c r="J311" s="256"/>
      <c r="K311" s="256"/>
      <c r="L311" s="262"/>
      <c r="M311" s="263"/>
      <c r="N311" s="264"/>
      <c r="O311" s="264"/>
      <c r="P311" s="264"/>
      <c r="Q311" s="264"/>
      <c r="R311" s="264"/>
      <c r="S311" s="264"/>
      <c r="T311" s="265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6" t="s">
        <v>149</v>
      </c>
      <c r="AU311" s="266" t="s">
        <v>88</v>
      </c>
      <c r="AV311" s="13" t="s">
        <v>88</v>
      </c>
      <c r="AW311" s="13" t="s">
        <v>33</v>
      </c>
      <c r="AX311" s="13" t="s">
        <v>78</v>
      </c>
      <c r="AY311" s="266" t="s">
        <v>139</v>
      </c>
    </row>
    <row r="312" spans="1:51" s="13" customFormat="1" ht="12">
      <c r="A312" s="13"/>
      <c r="B312" s="255"/>
      <c r="C312" s="256"/>
      <c r="D312" s="257" t="s">
        <v>149</v>
      </c>
      <c r="E312" s="258" t="s">
        <v>1</v>
      </c>
      <c r="F312" s="259" t="s">
        <v>461</v>
      </c>
      <c r="G312" s="256"/>
      <c r="H312" s="260">
        <v>64</v>
      </c>
      <c r="I312" s="261"/>
      <c r="J312" s="256"/>
      <c r="K312" s="256"/>
      <c r="L312" s="262"/>
      <c r="M312" s="263"/>
      <c r="N312" s="264"/>
      <c r="O312" s="264"/>
      <c r="P312" s="264"/>
      <c r="Q312" s="264"/>
      <c r="R312" s="264"/>
      <c r="S312" s="264"/>
      <c r="T312" s="265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6" t="s">
        <v>149</v>
      </c>
      <c r="AU312" s="266" t="s">
        <v>88</v>
      </c>
      <c r="AV312" s="13" t="s">
        <v>88</v>
      </c>
      <c r="AW312" s="13" t="s">
        <v>33</v>
      </c>
      <c r="AX312" s="13" t="s">
        <v>78</v>
      </c>
      <c r="AY312" s="266" t="s">
        <v>139</v>
      </c>
    </row>
    <row r="313" spans="1:65" s="2" customFormat="1" ht="16.5" customHeight="1">
      <c r="A313" s="37"/>
      <c r="B313" s="38"/>
      <c r="C313" s="267" t="s">
        <v>470</v>
      </c>
      <c r="D313" s="267" t="s">
        <v>189</v>
      </c>
      <c r="E313" s="268" t="s">
        <v>467</v>
      </c>
      <c r="F313" s="269" t="s">
        <v>468</v>
      </c>
      <c r="G313" s="270" t="s">
        <v>170</v>
      </c>
      <c r="H313" s="271">
        <v>64</v>
      </c>
      <c r="I313" s="272"/>
      <c r="J313" s="273">
        <f>ROUND(I313*H313,0)</f>
        <v>0</v>
      </c>
      <c r="K313" s="269" t="s">
        <v>146</v>
      </c>
      <c r="L313" s="274"/>
      <c r="M313" s="275" t="s">
        <v>1</v>
      </c>
      <c r="N313" s="276" t="s">
        <v>44</v>
      </c>
      <c r="O313" s="90"/>
      <c r="P313" s="251">
        <f>O313*H313</f>
        <v>0</v>
      </c>
      <c r="Q313" s="251">
        <v>3E-05</v>
      </c>
      <c r="R313" s="251">
        <f>Q313*H313</f>
        <v>0.00192</v>
      </c>
      <c r="S313" s="251">
        <v>0</v>
      </c>
      <c r="T313" s="252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53" t="s">
        <v>182</v>
      </c>
      <c r="AT313" s="253" t="s">
        <v>189</v>
      </c>
      <c r="AU313" s="253" t="s">
        <v>88</v>
      </c>
      <c r="AY313" s="16" t="s">
        <v>139</v>
      </c>
      <c r="BE313" s="254">
        <f>IF(N313="základní",J313,0)</f>
        <v>0</v>
      </c>
      <c r="BF313" s="254">
        <f>IF(N313="snížená",J313,0)</f>
        <v>0</v>
      </c>
      <c r="BG313" s="254">
        <f>IF(N313="zákl. přenesená",J313,0)</f>
        <v>0</v>
      </c>
      <c r="BH313" s="254">
        <f>IF(N313="sníž. přenesená",J313,0)</f>
        <v>0</v>
      </c>
      <c r="BI313" s="254">
        <f>IF(N313="nulová",J313,0)</f>
        <v>0</v>
      </c>
      <c r="BJ313" s="16" t="s">
        <v>88</v>
      </c>
      <c r="BK313" s="254">
        <f>ROUND(I313*H313,0)</f>
        <v>0</v>
      </c>
      <c r="BL313" s="16" t="s">
        <v>147</v>
      </c>
      <c r="BM313" s="253" t="s">
        <v>999</v>
      </c>
    </row>
    <row r="314" spans="1:65" s="2" customFormat="1" ht="16.5" customHeight="1">
      <c r="A314" s="37"/>
      <c r="B314" s="38"/>
      <c r="C314" s="242" t="s">
        <v>474</v>
      </c>
      <c r="D314" s="242" t="s">
        <v>142</v>
      </c>
      <c r="E314" s="243" t="s">
        <v>475</v>
      </c>
      <c r="F314" s="244" t="s">
        <v>476</v>
      </c>
      <c r="G314" s="245" t="s">
        <v>153</v>
      </c>
      <c r="H314" s="246">
        <v>55.2</v>
      </c>
      <c r="I314" s="247"/>
      <c r="J314" s="248">
        <f>ROUND(I314*H314,0)</f>
        <v>0</v>
      </c>
      <c r="K314" s="244" t="s">
        <v>1</v>
      </c>
      <c r="L314" s="43"/>
      <c r="M314" s="249" t="s">
        <v>1</v>
      </c>
      <c r="N314" s="250" t="s">
        <v>44</v>
      </c>
      <c r="O314" s="90"/>
      <c r="P314" s="251">
        <f>O314*H314</f>
        <v>0</v>
      </c>
      <c r="Q314" s="251">
        <v>0</v>
      </c>
      <c r="R314" s="251">
        <f>Q314*H314</f>
        <v>0</v>
      </c>
      <c r="S314" s="251">
        <v>0</v>
      </c>
      <c r="T314" s="252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53" t="s">
        <v>147</v>
      </c>
      <c r="AT314" s="253" t="s">
        <v>142</v>
      </c>
      <c r="AU314" s="253" t="s">
        <v>88</v>
      </c>
      <c r="AY314" s="16" t="s">
        <v>139</v>
      </c>
      <c r="BE314" s="254">
        <f>IF(N314="základní",J314,0)</f>
        <v>0</v>
      </c>
      <c r="BF314" s="254">
        <f>IF(N314="snížená",J314,0)</f>
        <v>0</v>
      </c>
      <c r="BG314" s="254">
        <f>IF(N314="zákl. přenesená",J314,0)</f>
        <v>0</v>
      </c>
      <c r="BH314" s="254">
        <f>IF(N314="sníž. přenesená",J314,0)</f>
        <v>0</v>
      </c>
      <c r="BI314" s="254">
        <f>IF(N314="nulová",J314,0)</f>
        <v>0</v>
      </c>
      <c r="BJ314" s="16" t="s">
        <v>88</v>
      </c>
      <c r="BK314" s="254">
        <f>ROUND(I314*H314,0)</f>
        <v>0</v>
      </c>
      <c r="BL314" s="16" t="s">
        <v>147</v>
      </c>
      <c r="BM314" s="253" t="s">
        <v>1000</v>
      </c>
    </row>
    <row r="315" spans="1:51" s="13" customFormat="1" ht="12">
      <c r="A315" s="13"/>
      <c r="B315" s="255"/>
      <c r="C315" s="256"/>
      <c r="D315" s="257" t="s">
        <v>149</v>
      </c>
      <c r="E315" s="258" t="s">
        <v>1</v>
      </c>
      <c r="F315" s="259" t="s">
        <v>478</v>
      </c>
      <c r="G315" s="256"/>
      <c r="H315" s="260">
        <v>55.2</v>
      </c>
      <c r="I315" s="261"/>
      <c r="J315" s="256"/>
      <c r="K315" s="256"/>
      <c r="L315" s="262"/>
      <c r="M315" s="263"/>
      <c r="N315" s="264"/>
      <c r="O315" s="264"/>
      <c r="P315" s="264"/>
      <c r="Q315" s="264"/>
      <c r="R315" s="264"/>
      <c r="S315" s="264"/>
      <c r="T315" s="265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6" t="s">
        <v>149</v>
      </c>
      <c r="AU315" s="266" t="s">
        <v>88</v>
      </c>
      <c r="AV315" s="13" t="s">
        <v>88</v>
      </c>
      <c r="AW315" s="13" t="s">
        <v>33</v>
      </c>
      <c r="AX315" s="13" t="s">
        <v>78</v>
      </c>
      <c r="AY315" s="266" t="s">
        <v>139</v>
      </c>
    </row>
    <row r="316" spans="1:63" s="12" customFormat="1" ht="22.8" customHeight="1">
      <c r="A316" s="12"/>
      <c r="B316" s="226"/>
      <c r="C316" s="227"/>
      <c r="D316" s="228" t="s">
        <v>77</v>
      </c>
      <c r="E316" s="240" t="s">
        <v>188</v>
      </c>
      <c r="F316" s="240" t="s">
        <v>479</v>
      </c>
      <c r="G316" s="227"/>
      <c r="H316" s="227"/>
      <c r="I316" s="230"/>
      <c r="J316" s="241">
        <f>BK316</f>
        <v>0</v>
      </c>
      <c r="K316" s="227"/>
      <c r="L316" s="232"/>
      <c r="M316" s="233"/>
      <c r="N316" s="234"/>
      <c r="O316" s="234"/>
      <c r="P316" s="235">
        <f>SUM(P317:P353)</f>
        <v>0</v>
      </c>
      <c r="Q316" s="234"/>
      <c r="R316" s="235">
        <f>SUM(R317:R353)</f>
        <v>0.47501498999999997</v>
      </c>
      <c r="S316" s="234"/>
      <c r="T316" s="236">
        <f>SUM(T317:T353)</f>
        <v>14.063311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7" t="s">
        <v>8</v>
      </c>
      <c r="AT316" s="238" t="s">
        <v>77</v>
      </c>
      <c r="AU316" s="238" t="s">
        <v>8</v>
      </c>
      <c r="AY316" s="237" t="s">
        <v>139</v>
      </c>
      <c r="BK316" s="239">
        <f>SUM(BK317:BK353)</f>
        <v>0</v>
      </c>
    </row>
    <row r="317" spans="1:65" s="2" customFormat="1" ht="24" customHeight="1">
      <c r="A317" s="37"/>
      <c r="B317" s="38"/>
      <c r="C317" s="242" t="s">
        <v>480</v>
      </c>
      <c r="D317" s="242" t="s">
        <v>142</v>
      </c>
      <c r="E317" s="243" t="s">
        <v>481</v>
      </c>
      <c r="F317" s="244" t="s">
        <v>482</v>
      </c>
      <c r="G317" s="245" t="s">
        <v>160</v>
      </c>
      <c r="H317" s="246">
        <v>3069.458</v>
      </c>
      <c r="I317" s="247"/>
      <c r="J317" s="248">
        <f>ROUND(I317*H317,0)</f>
        <v>0</v>
      </c>
      <c r="K317" s="244" t="s">
        <v>146</v>
      </c>
      <c r="L317" s="43"/>
      <c r="M317" s="249" t="s">
        <v>1</v>
      </c>
      <c r="N317" s="250" t="s">
        <v>44</v>
      </c>
      <c r="O317" s="90"/>
      <c r="P317" s="251">
        <f>O317*H317</f>
        <v>0</v>
      </c>
      <c r="Q317" s="251">
        <v>0</v>
      </c>
      <c r="R317" s="251">
        <f>Q317*H317</f>
        <v>0</v>
      </c>
      <c r="S317" s="251">
        <v>0</v>
      </c>
      <c r="T317" s="252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53" t="s">
        <v>147</v>
      </c>
      <c r="AT317" s="253" t="s">
        <v>142</v>
      </c>
      <c r="AU317" s="253" t="s">
        <v>88</v>
      </c>
      <c r="AY317" s="16" t="s">
        <v>139</v>
      </c>
      <c r="BE317" s="254">
        <f>IF(N317="základní",J317,0)</f>
        <v>0</v>
      </c>
      <c r="BF317" s="254">
        <f>IF(N317="snížená",J317,0)</f>
        <v>0</v>
      </c>
      <c r="BG317" s="254">
        <f>IF(N317="zákl. přenesená",J317,0)</f>
        <v>0</v>
      </c>
      <c r="BH317" s="254">
        <f>IF(N317="sníž. přenesená",J317,0)</f>
        <v>0</v>
      </c>
      <c r="BI317" s="254">
        <f>IF(N317="nulová",J317,0)</f>
        <v>0</v>
      </c>
      <c r="BJ317" s="16" t="s">
        <v>88</v>
      </c>
      <c r="BK317" s="254">
        <f>ROUND(I317*H317,0)</f>
        <v>0</v>
      </c>
      <c r="BL317" s="16" t="s">
        <v>147</v>
      </c>
      <c r="BM317" s="253" t="s">
        <v>483</v>
      </c>
    </row>
    <row r="318" spans="1:51" s="13" customFormat="1" ht="12">
      <c r="A318" s="13"/>
      <c r="B318" s="255"/>
      <c r="C318" s="256"/>
      <c r="D318" s="257" t="s">
        <v>149</v>
      </c>
      <c r="E318" s="258" t="s">
        <v>1</v>
      </c>
      <c r="F318" s="259" t="s">
        <v>484</v>
      </c>
      <c r="G318" s="256"/>
      <c r="H318" s="260">
        <v>3069.458</v>
      </c>
      <c r="I318" s="261"/>
      <c r="J318" s="256"/>
      <c r="K318" s="256"/>
      <c r="L318" s="262"/>
      <c r="M318" s="263"/>
      <c r="N318" s="264"/>
      <c r="O318" s="264"/>
      <c r="P318" s="264"/>
      <c r="Q318" s="264"/>
      <c r="R318" s="264"/>
      <c r="S318" s="264"/>
      <c r="T318" s="26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6" t="s">
        <v>149</v>
      </c>
      <c r="AU318" s="266" t="s">
        <v>88</v>
      </c>
      <c r="AV318" s="13" t="s">
        <v>88</v>
      </c>
      <c r="AW318" s="13" t="s">
        <v>33</v>
      </c>
      <c r="AX318" s="13" t="s">
        <v>78</v>
      </c>
      <c r="AY318" s="266" t="s">
        <v>139</v>
      </c>
    </row>
    <row r="319" spans="1:65" s="2" customFormat="1" ht="24" customHeight="1">
      <c r="A319" s="37"/>
      <c r="B319" s="38"/>
      <c r="C319" s="242" t="s">
        <v>485</v>
      </c>
      <c r="D319" s="242" t="s">
        <v>142</v>
      </c>
      <c r="E319" s="243" t="s">
        <v>486</v>
      </c>
      <c r="F319" s="244" t="s">
        <v>487</v>
      </c>
      <c r="G319" s="245" t="s">
        <v>160</v>
      </c>
      <c r="H319" s="246">
        <v>279320.678</v>
      </c>
      <c r="I319" s="247"/>
      <c r="J319" s="248">
        <f>ROUND(I319*H319,0)</f>
        <v>0</v>
      </c>
      <c r="K319" s="244" t="s">
        <v>146</v>
      </c>
      <c r="L319" s="43"/>
      <c r="M319" s="249" t="s">
        <v>1</v>
      </c>
      <c r="N319" s="250" t="s">
        <v>44</v>
      </c>
      <c r="O319" s="90"/>
      <c r="P319" s="251">
        <f>O319*H319</f>
        <v>0</v>
      </c>
      <c r="Q319" s="251">
        <v>0</v>
      </c>
      <c r="R319" s="251">
        <f>Q319*H319</f>
        <v>0</v>
      </c>
      <c r="S319" s="251">
        <v>0</v>
      </c>
      <c r="T319" s="252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53" t="s">
        <v>147</v>
      </c>
      <c r="AT319" s="253" t="s">
        <v>142</v>
      </c>
      <c r="AU319" s="253" t="s">
        <v>88</v>
      </c>
      <c r="AY319" s="16" t="s">
        <v>139</v>
      </c>
      <c r="BE319" s="254">
        <f>IF(N319="základní",J319,0)</f>
        <v>0</v>
      </c>
      <c r="BF319" s="254">
        <f>IF(N319="snížená",J319,0)</f>
        <v>0</v>
      </c>
      <c r="BG319" s="254">
        <f>IF(N319="zákl. přenesená",J319,0)</f>
        <v>0</v>
      </c>
      <c r="BH319" s="254">
        <f>IF(N319="sníž. přenesená",J319,0)</f>
        <v>0</v>
      </c>
      <c r="BI319" s="254">
        <f>IF(N319="nulová",J319,0)</f>
        <v>0</v>
      </c>
      <c r="BJ319" s="16" t="s">
        <v>88</v>
      </c>
      <c r="BK319" s="254">
        <f>ROUND(I319*H319,0)</f>
        <v>0</v>
      </c>
      <c r="BL319" s="16" t="s">
        <v>147</v>
      </c>
      <c r="BM319" s="253" t="s">
        <v>488</v>
      </c>
    </row>
    <row r="320" spans="1:51" s="13" customFormat="1" ht="12">
      <c r="A320" s="13"/>
      <c r="B320" s="255"/>
      <c r="C320" s="256"/>
      <c r="D320" s="257" t="s">
        <v>149</v>
      </c>
      <c r="E320" s="258" t="s">
        <v>1</v>
      </c>
      <c r="F320" s="259" t="s">
        <v>489</v>
      </c>
      <c r="G320" s="256"/>
      <c r="H320" s="260">
        <v>279320.678</v>
      </c>
      <c r="I320" s="261"/>
      <c r="J320" s="256"/>
      <c r="K320" s="256"/>
      <c r="L320" s="262"/>
      <c r="M320" s="263"/>
      <c r="N320" s="264"/>
      <c r="O320" s="264"/>
      <c r="P320" s="264"/>
      <c r="Q320" s="264"/>
      <c r="R320" s="264"/>
      <c r="S320" s="264"/>
      <c r="T320" s="265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6" t="s">
        <v>149</v>
      </c>
      <c r="AU320" s="266" t="s">
        <v>88</v>
      </c>
      <c r="AV320" s="13" t="s">
        <v>88</v>
      </c>
      <c r="AW320" s="13" t="s">
        <v>33</v>
      </c>
      <c r="AX320" s="13" t="s">
        <v>78</v>
      </c>
      <c r="AY320" s="266" t="s">
        <v>139</v>
      </c>
    </row>
    <row r="321" spans="1:65" s="2" customFormat="1" ht="24" customHeight="1">
      <c r="A321" s="37"/>
      <c r="B321" s="38"/>
      <c r="C321" s="242" t="s">
        <v>490</v>
      </c>
      <c r="D321" s="242" t="s">
        <v>142</v>
      </c>
      <c r="E321" s="243" t="s">
        <v>491</v>
      </c>
      <c r="F321" s="244" t="s">
        <v>492</v>
      </c>
      <c r="G321" s="245" t="s">
        <v>160</v>
      </c>
      <c r="H321" s="246">
        <v>3069.458</v>
      </c>
      <c r="I321" s="247"/>
      <c r="J321" s="248">
        <f>ROUND(I321*H321,0)</f>
        <v>0</v>
      </c>
      <c r="K321" s="244" t="s">
        <v>146</v>
      </c>
      <c r="L321" s="43"/>
      <c r="M321" s="249" t="s">
        <v>1</v>
      </c>
      <c r="N321" s="250" t="s">
        <v>44</v>
      </c>
      <c r="O321" s="90"/>
      <c r="P321" s="251">
        <f>O321*H321</f>
        <v>0</v>
      </c>
      <c r="Q321" s="251">
        <v>0</v>
      </c>
      <c r="R321" s="251">
        <f>Q321*H321</f>
        <v>0</v>
      </c>
      <c r="S321" s="251">
        <v>0</v>
      </c>
      <c r="T321" s="252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53" t="s">
        <v>147</v>
      </c>
      <c r="AT321" s="253" t="s">
        <v>142</v>
      </c>
      <c r="AU321" s="253" t="s">
        <v>88</v>
      </c>
      <c r="AY321" s="16" t="s">
        <v>139</v>
      </c>
      <c r="BE321" s="254">
        <f>IF(N321="základní",J321,0)</f>
        <v>0</v>
      </c>
      <c r="BF321" s="254">
        <f>IF(N321="snížená",J321,0)</f>
        <v>0</v>
      </c>
      <c r="BG321" s="254">
        <f>IF(N321="zákl. přenesená",J321,0)</f>
        <v>0</v>
      </c>
      <c r="BH321" s="254">
        <f>IF(N321="sníž. přenesená",J321,0)</f>
        <v>0</v>
      </c>
      <c r="BI321" s="254">
        <f>IF(N321="nulová",J321,0)</f>
        <v>0</v>
      </c>
      <c r="BJ321" s="16" t="s">
        <v>88</v>
      </c>
      <c r="BK321" s="254">
        <f>ROUND(I321*H321,0)</f>
        <v>0</v>
      </c>
      <c r="BL321" s="16" t="s">
        <v>147</v>
      </c>
      <c r="BM321" s="253" t="s">
        <v>493</v>
      </c>
    </row>
    <row r="322" spans="1:65" s="2" customFormat="1" ht="16.5" customHeight="1">
      <c r="A322" s="37"/>
      <c r="B322" s="38"/>
      <c r="C322" s="242" t="s">
        <v>494</v>
      </c>
      <c r="D322" s="242" t="s">
        <v>142</v>
      </c>
      <c r="E322" s="243" t="s">
        <v>495</v>
      </c>
      <c r="F322" s="244" t="s">
        <v>496</v>
      </c>
      <c r="G322" s="245" t="s">
        <v>160</v>
      </c>
      <c r="H322" s="246">
        <v>605.978</v>
      </c>
      <c r="I322" s="247"/>
      <c r="J322" s="248">
        <f>ROUND(I322*H322,0)</f>
        <v>0</v>
      </c>
      <c r="K322" s="244" t="s">
        <v>146</v>
      </c>
      <c r="L322" s="43"/>
      <c r="M322" s="249" t="s">
        <v>1</v>
      </c>
      <c r="N322" s="250" t="s">
        <v>44</v>
      </c>
      <c r="O322" s="90"/>
      <c r="P322" s="251">
        <f>O322*H322</f>
        <v>0</v>
      </c>
      <c r="Q322" s="251">
        <v>0</v>
      </c>
      <c r="R322" s="251">
        <f>Q322*H322</f>
        <v>0</v>
      </c>
      <c r="S322" s="251">
        <v>0</v>
      </c>
      <c r="T322" s="252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53" t="s">
        <v>147</v>
      </c>
      <c r="AT322" s="253" t="s">
        <v>142</v>
      </c>
      <c r="AU322" s="253" t="s">
        <v>88</v>
      </c>
      <c r="AY322" s="16" t="s">
        <v>139</v>
      </c>
      <c r="BE322" s="254">
        <f>IF(N322="základní",J322,0)</f>
        <v>0</v>
      </c>
      <c r="BF322" s="254">
        <f>IF(N322="snížená",J322,0)</f>
        <v>0</v>
      </c>
      <c r="BG322" s="254">
        <f>IF(N322="zákl. přenesená",J322,0)</f>
        <v>0</v>
      </c>
      <c r="BH322" s="254">
        <f>IF(N322="sníž. přenesená",J322,0)</f>
        <v>0</v>
      </c>
      <c r="BI322" s="254">
        <f>IF(N322="nulová",J322,0)</f>
        <v>0</v>
      </c>
      <c r="BJ322" s="16" t="s">
        <v>88</v>
      </c>
      <c r="BK322" s="254">
        <f>ROUND(I322*H322,0)</f>
        <v>0</v>
      </c>
      <c r="BL322" s="16" t="s">
        <v>147</v>
      </c>
      <c r="BM322" s="253" t="s">
        <v>497</v>
      </c>
    </row>
    <row r="323" spans="1:51" s="13" customFormat="1" ht="12">
      <c r="A323" s="13"/>
      <c r="B323" s="255"/>
      <c r="C323" s="256"/>
      <c r="D323" s="257" t="s">
        <v>149</v>
      </c>
      <c r="E323" s="258" t="s">
        <v>1</v>
      </c>
      <c r="F323" s="259" t="s">
        <v>498</v>
      </c>
      <c r="G323" s="256"/>
      <c r="H323" s="260">
        <v>605.978</v>
      </c>
      <c r="I323" s="261"/>
      <c r="J323" s="256"/>
      <c r="K323" s="256"/>
      <c r="L323" s="262"/>
      <c r="M323" s="263"/>
      <c r="N323" s="264"/>
      <c r="O323" s="264"/>
      <c r="P323" s="264"/>
      <c r="Q323" s="264"/>
      <c r="R323" s="264"/>
      <c r="S323" s="264"/>
      <c r="T323" s="265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6" t="s">
        <v>149</v>
      </c>
      <c r="AU323" s="266" t="s">
        <v>88</v>
      </c>
      <c r="AV323" s="13" t="s">
        <v>88</v>
      </c>
      <c r="AW323" s="13" t="s">
        <v>33</v>
      </c>
      <c r="AX323" s="13" t="s">
        <v>78</v>
      </c>
      <c r="AY323" s="266" t="s">
        <v>139</v>
      </c>
    </row>
    <row r="324" spans="1:65" s="2" customFormat="1" ht="16.5" customHeight="1">
      <c r="A324" s="37"/>
      <c r="B324" s="38"/>
      <c r="C324" s="242" t="s">
        <v>499</v>
      </c>
      <c r="D324" s="242" t="s">
        <v>142</v>
      </c>
      <c r="E324" s="243" t="s">
        <v>500</v>
      </c>
      <c r="F324" s="244" t="s">
        <v>501</v>
      </c>
      <c r="G324" s="245" t="s">
        <v>160</v>
      </c>
      <c r="H324" s="246">
        <v>55143.998</v>
      </c>
      <c r="I324" s="247"/>
      <c r="J324" s="248">
        <f>ROUND(I324*H324,0)</f>
        <v>0</v>
      </c>
      <c r="K324" s="244" t="s">
        <v>146</v>
      </c>
      <c r="L324" s="43"/>
      <c r="M324" s="249" t="s">
        <v>1</v>
      </c>
      <c r="N324" s="250" t="s">
        <v>44</v>
      </c>
      <c r="O324" s="90"/>
      <c r="P324" s="251">
        <f>O324*H324</f>
        <v>0</v>
      </c>
      <c r="Q324" s="251">
        <v>0</v>
      </c>
      <c r="R324" s="251">
        <f>Q324*H324</f>
        <v>0</v>
      </c>
      <c r="S324" s="251">
        <v>0</v>
      </c>
      <c r="T324" s="252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53" t="s">
        <v>147</v>
      </c>
      <c r="AT324" s="253" t="s">
        <v>142</v>
      </c>
      <c r="AU324" s="253" t="s">
        <v>88</v>
      </c>
      <c r="AY324" s="16" t="s">
        <v>139</v>
      </c>
      <c r="BE324" s="254">
        <f>IF(N324="základní",J324,0)</f>
        <v>0</v>
      </c>
      <c r="BF324" s="254">
        <f>IF(N324="snížená",J324,0)</f>
        <v>0</v>
      </c>
      <c r="BG324" s="254">
        <f>IF(N324="zákl. přenesená",J324,0)</f>
        <v>0</v>
      </c>
      <c r="BH324" s="254">
        <f>IF(N324="sníž. přenesená",J324,0)</f>
        <v>0</v>
      </c>
      <c r="BI324" s="254">
        <f>IF(N324="nulová",J324,0)</f>
        <v>0</v>
      </c>
      <c r="BJ324" s="16" t="s">
        <v>88</v>
      </c>
      <c r="BK324" s="254">
        <f>ROUND(I324*H324,0)</f>
        <v>0</v>
      </c>
      <c r="BL324" s="16" t="s">
        <v>147</v>
      </c>
      <c r="BM324" s="253" t="s">
        <v>502</v>
      </c>
    </row>
    <row r="325" spans="1:51" s="13" customFormat="1" ht="12">
      <c r="A325" s="13"/>
      <c r="B325" s="255"/>
      <c r="C325" s="256"/>
      <c r="D325" s="257" t="s">
        <v>149</v>
      </c>
      <c r="E325" s="258" t="s">
        <v>1</v>
      </c>
      <c r="F325" s="259" t="s">
        <v>503</v>
      </c>
      <c r="G325" s="256"/>
      <c r="H325" s="260">
        <v>55143.998</v>
      </c>
      <c r="I325" s="261"/>
      <c r="J325" s="256"/>
      <c r="K325" s="256"/>
      <c r="L325" s="262"/>
      <c r="M325" s="263"/>
      <c r="N325" s="264"/>
      <c r="O325" s="264"/>
      <c r="P325" s="264"/>
      <c r="Q325" s="264"/>
      <c r="R325" s="264"/>
      <c r="S325" s="264"/>
      <c r="T325" s="26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6" t="s">
        <v>149</v>
      </c>
      <c r="AU325" s="266" t="s">
        <v>88</v>
      </c>
      <c r="AV325" s="13" t="s">
        <v>88</v>
      </c>
      <c r="AW325" s="13" t="s">
        <v>33</v>
      </c>
      <c r="AX325" s="13" t="s">
        <v>78</v>
      </c>
      <c r="AY325" s="266" t="s">
        <v>139</v>
      </c>
    </row>
    <row r="326" spans="1:65" s="2" customFormat="1" ht="16.5" customHeight="1">
      <c r="A326" s="37"/>
      <c r="B326" s="38"/>
      <c r="C326" s="242" t="s">
        <v>504</v>
      </c>
      <c r="D326" s="242" t="s">
        <v>142</v>
      </c>
      <c r="E326" s="243" t="s">
        <v>505</v>
      </c>
      <c r="F326" s="244" t="s">
        <v>506</v>
      </c>
      <c r="G326" s="245" t="s">
        <v>160</v>
      </c>
      <c r="H326" s="246">
        <v>605.978</v>
      </c>
      <c r="I326" s="247"/>
      <c r="J326" s="248">
        <f>ROUND(I326*H326,0)</f>
        <v>0</v>
      </c>
      <c r="K326" s="244" t="s">
        <v>146</v>
      </c>
      <c r="L326" s="43"/>
      <c r="M326" s="249" t="s">
        <v>1</v>
      </c>
      <c r="N326" s="250" t="s">
        <v>44</v>
      </c>
      <c r="O326" s="90"/>
      <c r="P326" s="251">
        <f>O326*H326</f>
        <v>0</v>
      </c>
      <c r="Q326" s="251">
        <v>0</v>
      </c>
      <c r="R326" s="251">
        <f>Q326*H326</f>
        <v>0</v>
      </c>
      <c r="S326" s="251">
        <v>0</v>
      </c>
      <c r="T326" s="252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53" t="s">
        <v>147</v>
      </c>
      <c r="AT326" s="253" t="s">
        <v>142</v>
      </c>
      <c r="AU326" s="253" t="s">
        <v>88</v>
      </c>
      <c r="AY326" s="16" t="s">
        <v>139</v>
      </c>
      <c r="BE326" s="254">
        <f>IF(N326="základní",J326,0)</f>
        <v>0</v>
      </c>
      <c r="BF326" s="254">
        <f>IF(N326="snížená",J326,0)</f>
        <v>0</v>
      </c>
      <c r="BG326" s="254">
        <f>IF(N326="zákl. přenesená",J326,0)</f>
        <v>0</v>
      </c>
      <c r="BH326" s="254">
        <f>IF(N326="sníž. přenesená",J326,0)</f>
        <v>0</v>
      </c>
      <c r="BI326" s="254">
        <f>IF(N326="nulová",J326,0)</f>
        <v>0</v>
      </c>
      <c r="BJ326" s="16" t="s">
        <v>88</v>
      </c>
      <c r="BK326" s="254">
        <f>ROUND(I326*H326,0)</f>
        <v>0</v>
      </c>
      <c r="BL326" s="16" t="s">
        <v>147</v>
      </c>
      <c r="BM326" s="253" t="s">
        <v>507</v>
      </c>
    </row>
    <row r="327" spans="1:65" s="2" customFormat="1" ht="16.5" customHeight="1">
      <c r="A327" s="37"/>
      <c r="B327" s="38"/>
      <c r="C327" s="242" t="s">
        <v>508</v>
      </c>
      <c r="D327" s="242" t="s">
        <v>142</v>
      </c>
      <c r="E327" s="243" t="s">
        <v>509</v>
      </c>
      <c r="F327" s="244" t="s">
        <v>510</v>
      </c>
      <c r="G327" s="245" t="s">
        <v>153</v>
      </c>
      <c r="H327" s="246">
        <v>5</v>
      </c>
      <c r="I327" s="247"/>
      <c r="J327" s="248">
        <f>ROUND(I327*H327,0)</f>
        <v>0</v>
      </c>
      <c r="K327" s="244" t="s">
        <v>146</v>
      </c>
      <c r="L327" s="43"/>
      <c r="M327" s="249" t="s">
        <v>1</v>
      </c>
      <c r="N327" s="250" t="s">
        <v>44</v>
      </c>
      <c r="O327" s="90"/>
      <c r="P327" s="251">
        <f>O327*H327</f>
        <v>0</v>
      </c>
      <c r="Q327" s="251">
        <v>0</v>
      </c>
      <c r="R327" s="251">
        <f>Q327*H327</f>
        <v>0</v>
      </c>
      <c r="S327" s="251">
        <v>0</v>
      </c>
      <c r="T327" s="252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53" t="s">
        <v>147</v>
      </c>
      <c r="AT327" s="253" t="s">
        <v>142</v>
      </c>
      <c r="AU327" s="253" t="s">
        <v>88</v>
      </c>
      <c r="AY327" s="16" t="s">
        <v>139</v>
      </c>
      <c r="BE327" s="254">
        <f>IF(N327="základní",J327,0)</f>
        <v>0</v>
      </c>
      <c r="BF327" s="254">
        <f>IF(N327="snížená",J327,0)</f>
        <v>0</v>
      </c>
      <c r="BG327" s="254">
        <f>IF(N327="zákl. přenesená",J327,0)</f>
        <v>0</v>
      </c>
      <c r="BH327" s="254">
        <f>IF(N327="sníž. přenesená",J327,0)</f>
        <v>0</v>
      </c>
      <c r="BI327" s="254">
        <f>IF(N327="nulová",J327,0)</f>
        <v>0</v>
      </c>
      <c r="BJ327" s="16" t="s">
        <v>88</v>
      </c>
      <c r="BK327" s="254">
        <f>ROUND(I327*H327,0)</f>
        <v>0</v>
      </c>
      <c r="BL327" s="16" t="s">
        <v>147</v>
      </c>
      <c r="BM327" s="253" t="s">
        <v>511</v>
      </c>
    </row>
    <row r="328" spans="1:65" s="2" customFormat="1" ht="24" customHeight="1">
      <c r="A328" s="37"/>
      <c r="B328" s="38"/>
      <c r="C328" s="242" t="s">
        <v>512</v>
      </c>
      <c r="D328" s="242" t="s">
        <v>142</v>
      </c>
      <c r="E328" s="243" t="s">
        <v>513</v>
      </c>
      <c r="F328" s="244" t="s">
        <v>514</v>
      </c>
      <c r="G328" s="245" t="s">
        <v>153</v>
      </c>
      <c r="H328" s="246">
        <v>455</v>
      </c>
      <c r="I328" s="247"/>
      <c r="J328" s="248">
        <f>ROUND(I328*H328,0)</f>
        <v>0</v>
      </c>
      <c r="K328" s="244" t="s">
        <v>146</v>
      </c>
      <c r="L328" s="43"/>
      <c r="M328" s="249" t="s">
        <v>1</v>
      </c>
      <c r="N328" s="250" t="s">
        <v>44</v>
      </c>
      <c r="O328" s="90"/>
      <c r="P328" s="251">
        <f>O328*H328</f>
        <v>0</v>
      </c>
      <c r="Q328" s="251">
        <v>0</v>
      </c>
      <c r="R328" s="251">
        <f>Q328*H328</f>
        <v>0</v>
      </c>
      <c r="S328" s="251">
        <v>0</v>
      </c>
      <c r="T328" s="252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53" t="s">
        <v>147</v>
      </c>
      <c r="AT328" s="253" t="s">
        <v>142</v>
      </c>
      <c r="AU328" s="253" t="s">
        <v>88</v>
      </c>
      <c r="AY328" s="16" t="s">
        <v>139</v>
      </c>
      <c r="BE328" s="254">
        <f>IF(N328="základní",J328,0)</f>
        <v>0</v>
      </c>
      <c r="BF328" s="254">
        <f>IF(N328="snížená",J328,0)</f>
        <v>0</v>
      </c>
      <c r="BG328" s="254">
        <f>IF(N328="zákl. přenesená",J328,0)</f>
        <v>0</v>
      </c>
      <c r="BH328" s="254">
        <f>IF(N328="sníž. přenesená",J328,0)</f>
        <v>0</v>
      </c>
      <c r="BI328" s="254">
        <f>IF(N328="nulová",J328,0)</f>
        <v>0</v>
      </c>
      <c r="BJ328" s="16" t="s">
        <v>88</v>
      </c>
      <c r="BK328" s="254">
        <f>ROUND(I328*H328,0)</f>
        <v>0</v>
      </c>
      <c r="BL328" s="16" t="s">
        <v>147</v>
      </c>
      <c r="BM328" s="253" t="s">
        <v>515</v>
      </c>
    </row>
    <row r="329" spans="1:51" s="13" customFormat="1" ht="12">
      <c r="A329" s="13"/>
      <c r="B329" s="255"/>
      <c r="C329" s="256"/>
      <c r="D329" s="257" t="s">
        <v>149</v>
      </c>
      <c r="E329" s="258" t="s">
        <v>1</v>
      </c>
      <c r="F329" s="259" t="s">
        <v>1001</v>
      </c>
      <c r="G329" s="256"/>
      <c r="H329" s="260">
        <v>455</v>
      </c>
      <c r="I329" s="261"/>
      <c r="J329" s="256"/>
      <c r="K329" s="256"/>
      <c r="L329" s="262"/>
      <c r="M329" s="263"/>
      <c r="N329" s="264"/>
      <c r="O329" s="264"/>
      <c r="P329" s="264"/>
      <c r="Q329" s="264"/>
      <c r="R329" s="264"/>
      <c r="S329" s="264"/>
      <c r="T329" s="26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6" t="s">
        <v>149</v>
      </c>
      <c r="AU329" s="266" t="s">
        <v>88</v>
      </c>
      <c r="AV329" s="13" t="s">
        <v>88</v>
      </c>
      <c r="AW329" s="13" t="s">
        <v>33</v>
      </c>
      <c r="AX329" s="13" t="s">
        <v>78</v>
      </c>
      <c r="AY329" s="266" t="s">
        <v>139</v>
      </c>
    </row>
    <row r="330" spans="1:65" s="2" customFormat="1" ht="16.5" customHeight="1">
      <c r="A330" s="37"/>
      <c r="B330" s="38"/>
      <c r="C330" s="242" t="s">
        <v>517</v>
      </c>
      <c r="D330" s="242" t="s">
        <v>142</v>
      </c>
      <c r="E330" s="243" t="s">
        <v>518</v>
      </c>
      <c r="F330" s="244" t="s">
        <v>519</v>
      </c>
      <c r="G330" s="245" t="s">
        <v>153</v>
      </c>
      <c r="H330" s="246">
        <v>5</v>
      </c>
      <c r="I330" s="247"/>
      <c r="J330" s="248">
        <f>ROUND(I330*H330,0)</f>
        <v>0</v>
      </c>
      <c r="K330" s="244" t="s">
        <v>146</v>
      </c>
      <c r="L330" s="43"/>
      <c r="M330" s="249" t="s">
        <v>1</v>
      </c>
      <c r="N330" s="250" t="s">
        <v>44</v>
      </c>
      <c r="O330" s="90"/>
      <c r="P330" s="251">
        <f>O330*H330</f>
        <v>0</v>
      </c>
      <c r="Q330" s="251">
        <v>0</v>
      </c>
      <c r="R330" s="251">
        <f>Q330*H330</f>
        <v>0</v>
      </c>
      <c r="S330" s="251">
        <v>0</v>
      </c>
      <c r="T330" s="252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53" t="s">
        <v>147</v>
      </c>
      <c r="AT330" s="253" t="s">
        <v>142</v>
      </c>
      <c r="AU330" s="253" t="s">
        <v>88</v>
      </c>
      <c r="AY330" s="16" t="s">
        <v>139</v>
      </c>
      <c r="BE330" s="254">
        <f>IF(N330="základní",J330,0)</f>
        <v>0</v>
      </c>
      <c r="BF330" s="254">
        <f>IF(N330="snížená",J330,0)</f>
        <v>0</v>
      </c>
      <c r="BG330" s="254">
        <f>IF(N330="zákl. přenesená",J330,0)</f>
        <v>0</v>
      </c>
      <c r="BH330" s="254">
        <f>IF(N330="sníž. přenesená",J330,0)</f>
        <v>0</v>
      </c>
      <c r="BI330" s="254">
        <f>IF(N330="nulová",J330,0)</f>
        <v>0</v>
      </c>
      <c r="BJ330" s="16" t="s">
        <v>88</v>
      </c>
      <c r="BK330" s="254">
        <f>ROUND(I330*H330,0)</f>
        <v>0</v>
      </c>
      <c r="BL330" s="16" t="s">
        <v>147</v>
      </c>
      <c r="BM330" s="253" t="s">
        <v>520</v>
      </c>
    </row>
    <row r="331" spans="1:65" s="2" customFormat="1" ht="24" customHeight="1">
      <c r="A331" s="37"/>
      <c r="B331" s="38"/>
      <c r="C331" s="242" t="s">
        <v>521</v>
      </c>
      <c r="D331" s="242" t="s">
        <v>142</v>
      </c>
      <c r="E331" s="243" t="s">
        <v>522</v>
      </c>
      <c r="F331" s="244" t="s">
        <v>523</v>
      </c>
      <c r="G331" s="245" t="s">
        <v>160</v>
      </c>
      <c r="H331" s="246">
        <v>24.44</v>
      </c>
      <c r="I331" s="247"/>
      <c r="J331" s="248">
        <f>ROUND(I331*H331,0)</f>
        <v>0</v>
      </c>
      <c r="K331" s="244" t="s">
        <v>146</v>
      </c>
      <c r="L331" s="43"/>
      <c r="M331" s="249" t="s">
        <v>1</v>
      </c>
      <c r="N331" s="250" t="s">
        <v>44</v>
      </c>
      <c r="O331" s="90"/>
      <c r="P331" s="251">
        <f>O331*H331</f>
        <v>0</v>
      </c>
      <c r="Q331" s="251">
        <v>0.00013</v>
      </c>
      <c r="R331" s="251">
        <f>Q331*H331</f>
        <v>0.0031772</v>
      </c>
      <c r="S331" s="251">
        <v>0</v>
      </c>
      <c r="T331" s="252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53" t="s">
        <v>147</v>
      </c>
      <c r="AT331" s="253" t="s">
        <v>142</v>
      </c>
      <c r="AU331" s="253" t="s">
        <v>88</v>
      </c>
      <c r="AY331" s="16" t="s">
        <v>139</v>
      </c>
      <c r="BE331" s="254">
        <f>IF(N331="základní",J331,0)</f>
        <v>0</v>
      </c>
      <c r="BF331" s="254">
        <f>IF(N331="snížená",J331,0)</f>
        <v>0</v>
      </c>
      <c r="BG331" s="254">
        <f>IF(N331="zákl. přenesená",J331,0)</f>
        <v>0</v>
      </c>
      <c r="BH331" s="254">
        <f>IF(N331="sníž. přenesená",J331,0)</f>
        <v>0</v>
      </c>
      <c r="BI331" s="254">
        <f>IF(N331="nulová",J331,0)</f>
        <v>0</v>
      </c>
      <c r="BJ331" s="16" t="s">
        <v>88</v>
      </c>
      <c r="BK331" s="254">
        <f>ROUND(I331*H331,0)</f>
        <v>0</v>
      </c>
      <c r="BL331" s="16" t="s">
        <v>147</v>
      </c>
      <c r="BM331" s="253" t="s">
        <v>524</v>
      </c>
    </row>
    <row r="332" spans="1:51" s="13" customFormat="1" ht="12">
      <c r="A332" s="13"/>
      <c r="B332" s="255"/>
      <c r="C332" s="256"/>
      <c r="D332" s="257" t="s">
        <v>149</v>
      </c>
      <c r="E332" s="258" t="s">
        <v>1</v>
      </c>
      <c r="F332" s="259" t="s">
        <v>525</v>
      </c>
      <c r="G332" s="256"/>
      <c r="H332" s="260">
        <v>24.44</v>
      </c>
      <c r="I332" s="261"/>
      <c r="J332" s="256"/>
      <c r="K332" s="256"/>
      <c r="L332" s="262"/>
      <c r="M332" s="263"/>
      <c r="N332" s="264"/>
      <c r="O332" s="264"/>
      <c r="P332" s="264"/>
      <c r="Q332" s="264"/>
      <c r="R332" s="264"/>
      <c r="S332" s="264"/>
      <c r="T332" s="26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6" t="s">
        <v>149</v>
      </c>
      <c r="AU332" s="266" t="s">
        <v>88</v>
      </c>
      <c r="AV332" s="13" t="s">
        <v>88</v>
      </c>
      <c r="AW332" s="13" t="s">
        <v>33</v>
      </c>
      <c r="AX332" s="13" t="s">
        <v>78</v>
      </c>
      <c r="AY332" s="266" t="s">
        <v>139</v>
      </c>
    </row>
    <row r="333" spans="1:65" s="2" customFormat="1" ht="24" customHeight="1">
      <c r="A333" s="37"/>
      <c r="B333" s="38"/>
      <c r="C333" s="242" t="s">
        <v>526</v>
      </c>
      <c r="D333" s="242" t="s">
        <v>142</v>
      </c>
      <c r="E333" s="243" t="s">
        <v>527</v>
      </c>
      <c r="F333" s="244" t="s">
        <v>528</v>
      </c>
      <c r="G333" s="245" t="s">
        <v>160</v>
      </c>
      <c r="H333" s="246">
        <v>3.525</v>
      </c>
      <c r="I333" s="247"/>
      <c r="J333" s="248">
        <f>ROUND(I333*H333,0)</f>
        <v>0</v>
      </c>
      <c r="K333" s="244" t="s">
        <v>146</v>
      </c>
      <c r="L333" s="43"/>
      <c r="M333" s="249" t="s">
        <v>1</v>
      </c>
      <c r="N333" s="250" t="s">
        <v>44</v>
      </c>
      <c r="O333" s="90"/>
      <c r="P333" s="251">
        <f>O333*H333</f>
        <v>0</v>
      </c>
      <c r="Q333" s="251">
        <v>4E-05</v>
      </c>
      <c r="R333" s="251">
        <f>Q333*H333</f>
        <v>0.000141</v>
      </c>
      <c r="S333" s="251">
        <v>0</v>
      </c>
      <c r="T333" s="252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53" t="s">
        <v>147</v>
      </c>
      <c r="AT333" s="253" t="s">
        <v>142</v>
      </c>
      <c r="AU333" s="253" t="s">
        <v>88</v>
      </c>
      <c r="AY333" s="16" t="s">
        <v>139</v>
      </c>
      <c r="BE333" s="254">
        <f>IF(N333="základní",J333,0)</f>
        <v>0</v>
      </c>
      <c r="BF333" s="254">
        <f>IF(N333="snížená",J333,0)</f>
        <v>0</v>
      </c>
      <c r="BG333" s="254">
        <f>IF(N333="zákl. přenesená",J333,0)</f>
        <v>0</v>
      </c>
      <c r="BH333" s="254">
        <f>IF(N333="sníž. přenesená",J333,0)</f>
        <v>0</v>
      </c>
      <c r="BI333" s="254">
        <f>IF(N333="nulová",J333,0)</f>
        <v>0</v>
      </c>
      <c r="BJ333" s="16" t="s">
        <v>88</v>
      </c>
      <c r="BK333" s="254">
        <f>ROUND(I333*H333,0)</f>
        <v>0</v>
      </c>
      <c r="BL333" s="16" t="s">
        <v>147</v>
      </c>
      <c r="BM333" s="253" t="s">
        <v>529</v>
      </c>
    </row>
    <row r="334" spans="1:51" s="13" customFormat="1" ht="12">
      <c r="A334" s="13"/>
      <c r="B334" s="255"/>
      <c r="C334" s="256"/>
      <c r="D334" s="257" t="s">
        <v>149</v>
      </c>
      <c r="E334" s="258" t="s">
        <v>1</v>
      </c>
      <c r="F334" s="259" t="s">
        <v>176</v>
      </c>
      <c r="G334" s="256"/>
      <c r="H334" s="260">
        <v>3.525</v>
      </c>
      <c r="I334" s="261"/>
      <c r="J334" s="256"/>
      <c r="K334" s="256"/>
      <c r="L334" s="262"/>
      <c r="M334" s="263"/>
      <c r="N334" s="264"/>
      <c r="O334" s="264"/>
      <c r="P334" s="264"/>
      <c r="Q334" s="264"/>
      <c r="R334" s="264"/>
      <c r="S334" s="264"/>
      <c r="T334" s="265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6" t="s">
        <v>149</v>
      </c>
      <c r="AU334" s="266" t="s">
        <v>88</v>
      </c>
      <c r="AV334" s="13" t="s">
        <v>88</v>
      </c>
      <c r="AW334" s="13" t="s">
        <v>33</v>
      </c>
      <c r="AX334" s="13" t="s">
        <v>78</v>
      </c>
      <c r="AY334" s="266" t="s">
        <v>139</v>
      </c>
    </row>
    <row r="335" spans="1:65" s="2" customFormat="1" ht="24" customHeight="1">
      <c r="A335" s="37"/>
      <c r="B335" s="38"/>
      <c r="C335" s="242" t="s">
        <v>530</v>
      </c>
      <c r="D335" s="242" t="s">
        <v>142</v>
      </c>
      <c r="E335" s="243" t="s">
        <v>531</v>
      </c>
      <c r="F335" s="244" t="s">
        <v>532</v>
      </c>
      <c r="G335" s="245" t="s">
        <v>153</v>
      </c>
      <c r="H335" s="246">
        <v>5.6</v>
      </c>
      <c r="I335" s="247"/>
      <c r="J335" s="248">
        <f>ROUND(I335*H335,0)</f>
        <v>0</v>
      </c>
      <c r="K335" s="244" t="s">
        <v>146</v>
      </c>
      <c r="L335" s="43"/>
      <c r="M335" s="249" t="s">
        <v>1</v>
      </c>
      <c r="N335" s="250" t="s">
        <v>44</v>
      </c>
      <c r="O335" s="90"/>
      <c r="P335" s="251">
        <f>O335*H335</f>
        <v>0</v>
      </c>
      <c r="Q335" s="251">
        <v>0.01616</v>
      </c>
      <c r="R335" s="251">
        <f>Q335*H335</f>
        <v>0.090496</v>
      </c>
      <c r="S335" s="251">
        <v>0</v>
      </c>
      <c r="T335" s="252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53" t="s">
        <v>147</v>
      </c>
      <c r="AT335" s="253" t="s">
        <v>142</v>
      </c>
      <c r="AU335" s="253" t="s">
        <v>88</v>
      </c>
      <c r="AY335" s="16" t="s">
        <v>139</v>
      </c>
      <c r="BE335" s="254">
        <f>IF(N335="základní",J335,0)</f>
        <v>0</v>
      </c>
      <c r="BF335" s="254">
        <f>IF(N335="snížená",J335,0)</f>
        <v>0</v>
      </c>
      <c r="BG335" s="254">
        <f>IF(N335="zákl. přenesená",J335,0)</f>
        <v>0</v>
      </c>
      <c r="BH335" s="254">
        <f>IF(N335="sníž. přenesená",J335,0)</f>
        <v>0</v>
      </c>
      <c r="BI335" s="254">
        <f>IF(N335="nulová",J335,0)</f>
        <v>0</v>
      </c>
      <c r="BJ335" s="16" t="s">
        <v>88</v>
      </c>
      <c r="BK335" s="254">
        <f>ROUND(I335*H335,0)</f>
        <v>0</v>
      </c>
      <c r="BL335" s="16" t="s">
        <v>147</v>
      </c>
      <c r="BM335" s="253" t="s">
        <v>533</v>
      </c>
    </row>
    <row r="336" spans="1:51" s="13" customFormat="1" ht="12">
      <c r="A336" s="13"/>
      <c r="B336" s="255"/>
      <c r="C336" s="256"/>
      <c r="D336" s="257" t="s">
        <v>149</v>
      </c>
      <c r="E336" s="258" t="s">
        <v>1</v>
      </c>
      <c r="F336" s="259" t="s">
        <v>534</v>
      </c>
      <c r="G336" s="256"/>
      <c r="H336" s="260">
        <v>5.6</v>
      </c>
      <c r="I336" s="261"/>
      <c r="J336" s="256"/>
      <c r="K336" s="256"/>
      <c r="L336" s="262"/>
      <c r="M336" s="263"/>
      <c r="N336" s="264"/>
      <c r="O336" s="264"/>
      <c r="P336" s="264"/>
      <c r="Q336" s="264"/>
      <c r="R336" s="264"/>
      <c r="S336" s="264"/>
      <c r="T336" s="26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6" t="s">
        <v>149</v>
      </c>
      <c r="AU336" s="266" t="s">
        <v>88</v>
      </c>
      <c r="AV336" s="13" t="s">
        <v>88</v>
      </c>
      <c r="AW336" s="13" t="s">
        <v>33</v>
      </c>
      <c r="AX336" s="13" t="s">
        <v>78</v>
      </c>
      <c r="AY336" s="266" t="s">
        <v>139</v>
      </c>
    </row>
    <row r="337" spans="1:65" s="2" customFormat="1" ht="24" customHeight="1">
      <c r="A337" s="37"/>
      <c r="B337" s="38"/>
      <c r="C337" s="242" t="s">
        <v>535</v>
      </c>
      <c r="D337" s="242" t="s">
        <v>142</v>
      </c>
      <c r="E337" s="243" t="s">
        <v>536</v>
      </c>
      <c r="F337" s="244" t="s">
        <v>537</v>
      </c>
      <c r="G337" s="245" t="s">
        <v>170</v>
      </c>
      <c r="H337" s="246">
        <v>256</v>
      </c>
      <c r="I337" s="247"/>
      <c r="J337" s="248">
        <f>ROUND(I337*H337,0)</f>
        <v>0</v>
      </c>
      <c r="K337" s="244" t="s">
        <v>146</v>
      </c>
      <c r="L337" s="43"/>
      <c r="M337" s="249" t="s">
        <v>1</v>
      </c>
      <c r="N337" s="250" t="s">
        <v>44</v>
      </c>
      <c r="O337" s="90"/>
      <c r="P337" s="251">
        <f>O337*H337</f>
        <v>0</v>
      </c>
      <c r="Q337" s="251">
        <v>1E-05</v>
      </c>
      <c r="R337" s="251">
        <f>Q337*H337</f>
        <v>0.00256</v>
      </c>
      <c r="S337" s="251">
        <v>0</v>
      </c>
      <c r="T337" s="252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53" t="s">
        <v>147</v>
      </c>
      <c r="AT337" s="253" t="s">
        <v>142</v>
      </c>
      <c r="AU337" s="253" t="s">
        <v>88</v>
      </c>
      <c r="AY337" s="16" t="s">
        <v>139</v>
      </c>
      <c r="BE337" s="254">
        <f>IF(N337="základní",J337,0)</f>
        <v>0</v>
      </c>
      <c r="BF337" s="254">
        <f>IF(N337="snížená",J337,0)</f>
        <v>0</v>
      </c>
      <c r="BG337" s="254">
        <f>IF(N337="zákl. přenesená",J337,0)</f>
        <v>0</v>
      </c>
      <c r="BH337" s="254">
        <f>IF(N337="sníž. přenesená",J337,0)</f>
        <v>0</v>
      </c>
      <c r="BI337" s="254">
        <f>IF(N337="nulová",J337,0)</f>
        <v>0</v>
      </c>
      <c r="BJ337" s="16" t="s">
        <v>88</v>
      </c>
      <c r="BK337" s="254">
        <f>ROUND(I337*H337,0)</f>
        <v>0</v>
      </c>
      <c r="BL337" s="16" t="s">
        <v>147</v>
      </c>
      <c r="BM337" s="253" t="s">
        <v>538</v>
      </c>
    </row>
    <row r="338" spans="1:51" s="13" customFormat="1" ht="12">
      <c r="A338" s="13"/>
      <c r="B338" s="255"/>
      <c r="C338" s="256"/>
      <c r="D338" s="257" t="s">
        <v>149</v>
      </c>
      <c r="E338" s="258" t="s">
        <v>1</v>
      </c>
      <c r="F338" s="259" t="s">
        <v>539</v>
      </c>
      <c r="G338" s="256"/>
      <c r="H338" s="260">
        <v>256</v>
      </c>
      <c r="I338" s="261"/>
      <c r="J338" s="256"/>
      <c r="K338" s="256"/>
      <c r="L338" s="262"/>
      <c r="M338" s="263"/>
      <c r="N338" s="264"/>
      <c r="O338" s="264"/>
      <c r="P338" s="264"/>
      <c r="Q338" s="264"/>
      <c r="R338" s="264"/>
      <c r="S338" s="264"/>
      <c r="T338" s="265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6" t="s">
        <v>149</v>
      </c>
      <c r="AU338" s="266" t="s">
        <v>88</v>
      </c>
      <c r="AV338" s="13" t="s">
        <v>88</v>
      </c>
      <c r="AW338" s="13" t="s">
        <v>33</v>
      </c>
      <c r="AX338" s="13" t="s">
        <v>78</v>
      </c>
      <c r="AY338" s="266" t="s">
        <v>139</v>
      </c>
    </row>
    <row r="339" spans="1:65" s="2" customFormat="1" ht="16.5" customHeight="1">
      <c r="A339" s="37"/>
      <c r="B339" s="38"/>
      <c r="C339" s="242" t="s">
        <v>540</v>
      </c>
      <c r="D339" s="242" t="s">
        <v>142</v>
      </c>
      <c r="E339" s="243" t="s">
        <v>541</v>
      </c>
      <c r="F339" s="244" t="s">
        <v>542</v>
      </c>
      <c r="G339" s="245" t="s">
        <v>170</v>
      </c>
      <c r="H339" s="246">
        <v>256</v>
      </c>
      <c r="I339" s="247"/>
      <c r="J339" s="248">
        <f>ROUND(I339*H339,0)</f>
        <v>0</v>
      </c>
      <c r="K339" s="244" t="s">
        <v>146</v>
      </c>
      <c r="L339" s="43"/>
      <c r="M339" s="249" t="s">
        <v>1</v>
      </c>
      <c r="N339" s="250" t="s">
        <v>44</v>
      </c>
      <c r="O339" s="90"/>
      <c r="P339" s="251">
        <f>O339*H339</f>
        <v>0</v>
      </c>
      <c r="Q339" s="251">
        <v>0.00015</v>
      </c>
      <c r="R339" s="251">
        <f>Q339*H339</f>
        <v>0.0384</v>
      </c>
      <c r="S339" s="251">
        <v>0</v>
      </c>
      <c r="T339" s="252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53" t="s">
        <v>147</v>
      </c>
      <c r="AT339" s="253" t="s">
        <v>142</v>
      </c>
      <c r="AU339" s="253" t="s">
        <v>88</v>
      </c>
      <c r="AY339" s="16" t="s">
        <v>139</v>
      </c>
      <c r="BE339" s="254">
        <f>IF(N339="základní",J339,0)</f>
        <v>0</v>
      </c>
      <c r="BF339" s="254">
        <f>IF(N339="snížená",J339,0)</f>
        <v>0</v>
      </c>
      <c r="BG339" s="254">
        <f>IF(N339="zákl. přenesená",J339,0)</f>
        <v>0</v>
      </c>
      <c r="BH339" s="254">
        <f>IF(N339="sníž. přenesená",J339,0)</f>
        <v>0</v>
      </c>
      <c r="BI339" s="254">
        <f>IF(N339="nulová",J339,0)</f>
        <v>0</v>
      </c>
      <c r="BJ339" s="16" t="s">
        <v>88</v>
      </c>
      <c r="BK339" s="254">
        <f>ROUND(I339*H339,0)</f>
        <v>0</v>
      </c>
      <c r="BL339" s="16" t="s">
        <v>147</v>
      </c>
      <c r="BM339" s="253" t="s">
        <v>543</v>
      </c>
    </row>
    <row r="340" spans="1:65" s="2" customFormat="1" ht="24" customHeight="1">
      <c r="A340" s="37"/>
      <c r="B340" s="38"/>
      <c r="C340" s="242" t="s">
        <v>544</v>
      </c>
      <c r="D340" s="242" t="s">
        <v>142</v>
      </c>
      <c r="E340" s="243" t="s">
        <v>545</v>
      </c>
      <c r="F340" s="244" t="s">
        <v>546</v>
      </c>
      <c r="G340" s="245" t="s">
        <v>160</v>
      </c>
      <c r="H340" s="246">
        <v>18.6</v>
      </c>
      <c r="I340" s="247"/>
      <c r="J340" s="248">
        <f>ROUND(I340*H340,0)</f>
        <v>0</v>
      </c>
      <c r="K340" s="244" t="s">
        <v>146</v>
      </c>
      <c r="L340" s="43"/>
      <c r="M340" s="249" t="s">
        <v>1</v>
      </c>
      <c r="N340" s="250" t="s">
        <v>44</v>
      </c>
      <c r="O340" s="90"/>
      <c r="P340" s="251">
        <f>O340*H340</f>
        <v>0</v>
      </c>
      <c r="Q340" s="251">
        <v>0</v>
      </c>
      <c r="R340" s="251">
        <f>Q340*H340</f>
        <v>0</v>
      </c>
      <c r="S340" s="251">
        <v>0.038</v>
      </c>
      <c r="T340" s="252">
        <f>S340*H340</f>
        <v>0.7068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53" t="s">
        <v>147</v>
      </c>
      <c r="AT340" s="253" t="s">
        <v>142</v>
      </c>
      <c r="AU340" s="253" t="s">
        <v>88</v>
      </c>
      <c r="AY340" s="16" t="s">
        <v>139</v>
      </c>
      <c r="BE340" s="254">
        <f>IF(N340="základní",J340,0)</f>
        <v>0</v>
      </c>
      <c r="BF340" s="254">
        <f>IF(N340="snížená",J340,0)</f>
        <v>0</v>
      </c>
      <c r="BG340" s="254">
        <f>IF(N340="zákl. přenesená",J340,0)</f>
        <v>0</v>
      </c>
      <c r="BH340" s="254">
        <f>IF(N340="sníž. přenesená",J340,0)</f>
        <v>0</v>
      </c>
      <c r="BI340" s="254">
        <f>IF(N340="nulová",J340,0)</f>
        <v>0</v>
      </c>
      <c r="BJ340" s="16" t="s">
        <v>88</v>
      </c>
      <c r="BK340" s="254">
        <f>ROUND(I340*H340,0)</f>
        <v>0</v>
      </c>
      <c r="BL340" s="16" t="s">
        <v>147</v>
      </c>
      <c r="BM340" s="253" t="s">
        <v>547</v>
      </c>
    </row>
    <row r="341" spans="1:51" s="13" customFormat="1" ht="12">
      <c r="A341" s="13"/>
      <c r="B341" s="255"/>
      <c r="C341" s="256"/>
      <c r="D341" s="257" t="s">
        <v>149</v>
      </c>
      <c r="E341" s="258" t="s">
        <v>1</v>
      </c>
      <c r="F341" s="259" t="s">
        <v>548</v>
      </c>
      <c r="G341" s="256"/>
      <c r="H341" s="260">
        <v>18.6</v>
      </c>
      <c r="I341" s="261"/>
      <c r="J341" s="256"/>
      <c r="K341" s="256"/>
      <c r="L341" s="262"/>
      <c r="M341" s="263"/>
      <c r="N341" s="264"/>
      <c r="O341" s="264"/>
      <c r="P341" s="264"/>
      <c r="Q341" s="264"/>
      <c r="R341" s="264"/>
      <c r="S341" s="264"/>
      <c r="T341" s="265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6" t="s">
        <v>149</v>
      </c>
      <c r="AU341" s="266" t="s">
        <v>88</v>
      </c>
      <c r="AV341" s="13" t="s">
        <v>88</v>
      </c>
      <c r="AW341" s="13" t="s">
        <v>33</v>
      </c>
      <c r="AX341" s="13" t="s">
        <v>78</v>
      </c>
      <c r="AY341" s="266" t="s">
        <v>139</v>
      </c>
    </row>
    <row r="342" spans="1:65" s="2" customFormat="1" ht="16.5" customHeight="1">
      <c r="A342" s="37"/>
      <c r="B342" s="38"/>
      <c r="C342" s="242" t="s">
        <v>549</v>
      </c>
      <c r="D342" s="242" t="s">
        <v>142</v>
      </c>
      <c r="E342" s="243" t="s">
        <v>550</v>
      </c>
      <c r="F342" s="244" t="s">
        <v>551</v>
      </c>
      <c r="G342" s="245" t="s">
        <v>170</v>
      </c>
      <c r="H342" s="246">
        <v>16</v>
      </c>
      <c r="I342" s="247"/>
      <c r="J342" s="248">
        <f>ROUND(I342*H342,0)</f>
        <v>0</v>
      </c>
      <c r="K342" s="244" t="s">
        <v>146</v>
      </c>
      <c r="L342" s="43"/>
      <c r="M342" s="249" t="s">
        <v>1</v>
      </c>
      <c r="N342" s="250" t="s">
        <v>44</v>
      </c>
      <c r="O342" s="90"/>
      <c r="P342" s="251">
        <f>O342*H342</f>
        <v>0</v>
      </c>
      <c r="Q342" s="251">
        <v>0</v>
      </c>
      <c r="R342" s="251">
        <f>Q342*H342</f>
        <v>0</v>
      </c>
      <c r="S342" s="251">
        <v>0.055</v>
      </c>
      <c r="T342" s="252">
        <f>S342*H342</f>
        <v>0.88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53" t="s">
        <v>147</v>
      </c>
      <c r="AT342" s="253" t="s">
        <v>142</v>
      </c>
      <c r="AU342" s="253" t="s">
        <v>88</v>
      </c>
      <c r="AY342" s="16" t="s">
        <v>139</v>
      </c>
      <c r="BE342" s="254">
        <f>IF(N342="základní",J342,0)</f>
        <v>0</v>
      </c>
      <c r="BF342" s="254">
        <f>IF(N342="snížená",J342,0)</f>
        <v>0</v>
      </c>
      <c r="BG342" s="254">
        <f>IF(N342="zákl. přenesená",J342,0)</f>
        <v>0</v>
      </c>
      <c r="BH342" s="254">
        <f>IF(N342="sníž. přenesená",J342,0)</f>
        <v>0</v>
      </c>
      <c r="BI342" s="254">
        <f>IF(N342="nulová",J342,0)</f>
        <v>0</v>
      </c>
      <c r="BJ342" s="16" t="s">
        <v>88</v>
      </c>
      <c r="BK342" s="254">
        <f>ROUND(I342*H342,0)</f>
        <v>0</v>
      </c>
      <c r="BL342" s="16" t="s">
        <v>147</v>
      </c>
      <c r="BM342" s="253" t="s">
        <v>552</v>
      </c>
    </row>
    <row r="343" spans="1:51" s="13" customFormat="1" ht="12">
      <c r="A343" s="13"/>
      <c r="B343" s="255"/>
      <c r="C343" s="256"/>
      <c r="D343" s="257" t="s">
        <v>149</v>
      </c>
      <c r="E343" s="258" t="s">
        <v>1</v>
      </c>
      <c r="F343" s="259" t="s">
        <v>553</v>
      </c>
      <c r="G343" s="256"/>
      <c r="H343" s="260">
        <v>16</v>
      </c>
      <c r="I343" s="261"/>
      <c r="J343" s="256"/>
      <c r="K343" s="256"/>
      <c r="L343" s="262"/>
      <c r="M343" s="263"/>
      <c r="N343" s="264"/>
      <c r="O343" s="264"/>
      <c r="P343" s="264"/>
      <c r="Q343" s="264"/>
      <c r="R343" s="264"/>
      <c r="S343" s="264"/>
      <c r="T343" s="265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6" t="s">
        <v>149</v>
      </c>
      <c r="AU343" s="266" t="s">
        <v>88</v>
      </c>
      <c r="AV343" s="13" t="s">
        <v>88</v>
      </c>
      <c r="AW343" s="13" t="s">
        <v>33</v>
      </c>
      <c r="AX343" s="13" t="s">
        <v>78</v>
      </c>
      <c r="AY343" s="266" t="s">
        <v>139</v>
      </c>
    </row>
    <row r="344" spans="1:65" s="2" customFormat="1" ht="24" customHeight="1">
      <c r="A344" s="37"/>
      <c r="B344" s="38"/>
      <c r="C344" s="242" t="s">
        <v>554</v>
      </c>
      <c r="D344" s="242" t="s">
        <v>142</v>
      </c>
      <c r="E344" s="243" t="s">
        <v>555</v>
      </c>
      <c r="F344" s="244" t="s">
        <v>556</v>
      </c>
      <c r="G344" s="245" t="s">
        <v>153</v>
      </c>
      <c r="H344" s="246">
        <v>3.2</v>
      </c>
      <c r="I344" s="247"/>
      <c r="J344" s="248">
        <f>ROUND(I344*H344,0)</f>
        <v>0</v>
      </c>
      <c r="K344" s="244" t="s">
        <v>146</v>
      </c>
      <c r="L344" s="43"/>
      <c r="M344" s="249" t="s">
        <v>1</v>
      </c>
      <c r="N344" s="250" t="s">
        <v>44</v>
      </c>
      <c r="O344" s="90"/>
      <c r="P344" s="251">
        <f>O344*H344</f>
        <v>0</v>
      </c>
      <c r="Q344" s="251">
        <v>0.00096</v>
      </c>
      <c r="R344" s="251">
        <f>Q344*H344</f>
        <v>0.003072</v>
      </c>
      <c r="S344" s="251">
        <v>0.031</v>
      </c>
      <c r="T344" s="252">
        <f>S344*H344</f>
        <v>0.09920000000000001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53" t="s">
        <v>147</v>
      </c>
      <c r="AT344" s="253" t="s">
        <v>142</v>
      </c>
      <c r="AU344" s="253" t="s">
        <v>88</v>
      </c>
      <c r="AY344" s="16" t="s">
        <v>139</v>
      </c>
      <c r="BE344" s="254">
        <f>IF(N344="základní",J344,0)</f>
        <v>0</v>
      </c>
      <c r="BF344" s="254">
        <f>IF(N344="snížená",J344,0)</f>
        <v>0</v>
      </c>
      <c r="BG344" s="254">
        <f>IF(N344="zákl. přenesená",J344,0)</f>
        <v>0</v>
      </c>
      <c r="BH344" s="254">
        <f>IF(N344="sníž. přenesená",J344,0)</f>
        <v>0</v>
      </c>
      <c r="BI344" s="254">
        <f>IF(N344="nulová",J344,0)</f>
        <v>0</v>
      </c>
      <c r="BJ344" s="16" t="s">
        <v>88</v>
      </c>
      <c r="BK344" s="254">
        <f>ROUND(I344*H344,0)</f>
        <v>0</v>
      </c>
      <c r="BL344" s="16" t="s">
        <v>147</v>
      </c>
      <c r="BM344" s="253" t="s">
        <v>557</v>
      </c>
    </row>
    <row r="345" spans="1:51" s="13" customFormat="1" ht="12">
      <c r="A345" s="13"/>
      <c r="B345" s="255"/>
      <c r="C345" s="256"/>
      <c r="D345" s="257" t="s">
        <v>149</v>
      </c>
      <c r="E345" s="258" t="s">
        <v>1</v>
      </c>
      <c r="F345" s="259" t="s">
        <v>558</v>
      </c>
      <c r="G345" s="256"/>
      <c r="H345" s="260">
        <v>3.2</v>
      </c>
      <c r="I345" s="261"/>
      <c r="J345" s="256"/>
      <c r="K345" s="256"/>
      <c r="L345" s="262"/>
      <c r="M345" s="263"/>
      <c r="N345" s="264"/>
      <c r="O345" s="264"/>
      <c r="P345" s="264"/>
      <c r="Q345" s="264"/>
      <c r="R345" s="264"/>
      <c r="S345" s="264"/>
      <c r="T345" s="265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6" t="s">
        <v>149</v>
      </c>
      <c r="AU345" s="266" t="s">
        <v>88</v>
      </c>
      <c r="AV345" s="13" t="s">
        <v>88</v>
      </c>
      <c r="AW345" s="13" t="s">
        <v>33</v>
      </c>
      <c r="AX345" s="13" t="s">
        <v>78</v>
      </c>
      <c r="AY345" s="266" t="s">
        <v>139</v>
      </c>
    </row>
    <row r="346" spans="1:65" s="2" customFormat="1" ht="24" customHeight="1">
      <c r="A346" s="37"/>
      <c r="B346" s="38"/>
      <c r="C346" s="242" t="s">
        <v>559</v>
      </c>
      <c r="D346" s="242" t="s">
        <v>142</v>
      </c>
      <c r="E346" s="243" t="s">
        <v>560</v>
      </c>
      <c r="F346" s="244" t="s">
        <v>561</v>
      </c>
      <c r="G346" s="245" t="s">
        <v>160</v>
      </c>
      <c r="H346" s="246">
        <v>2399.109</v>
      </c>
      <c r="I346" s="247"/>
      <c r="J346" s="248">
        <f>ROUND(I346*H346,0)</f>
        <v>0</v>
      </c>
      <c r="K346" s="244" t="s">
        <v>146</v>
      </c>
      <c r="L346" s="43"/>
      <c r="M346" s="249" t="s">
        <v>1</v>
      </c>
      <c r="N346" s="250" t="s">
        <v>44</v>
      </c>
      <c r="O346" s="90"/>
      <c r="P346" s="251">
        <f>O346*H346</f>
        <v>0</v>
      </c>
      <c r="Q346" s="251">
        <v>0</v>
      </c>
      <c r="R346" s="251">
        <f>Q346*H346</f>
        <v>0</v>
      </c>
      <c r="S346" s="251">
        <v>0.005</v>
      </c>
      <c r="T346" s="252">
        <f>S346*H346</f>
        <v>11.995545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53" t="s">
        <v>147</v>
      </c>
      <c r="AT346" s="253" t="s">
        <v>142</v>
      </c>
      <c r="AU346" s="253" t="s">
        <v>88</v>
      </c>
      <c r="AY346" s="16" t="s">
        <v>139</v>
      </c>
      <c r="BE346" s="254">
        <f>IF(N346="základní",J346,0)</f>
        <v>0</v>
      </c>
      <c r="BF346" s="254">
        <f>IF(N346="snížená",J346,0)</f>
        <v>0</v>
      </c>
      <c r="BG346" s="254">
        <f>IF(N346="zákl. přenesená",J346,0)</f>
        <v>0</v>
      </c>
      <c r="BH346" s="254">
        <f>IF(N346="sníž. přenesená",J346,0)</f>
        <v>0</v>
      </c>
      <c r="BI346" s="254">
        <f>IF(N346="nulová",J346,0)</f>
        <v>0</v>
      </c>
      <c r="BJ346" s="16" t="s">
        <v>88</v>
      </c>
      <c r="BK346" s="254">
        <f>ROUND(I346*H346,0)</f>
        <v>0</v>
      </c>
      <c r="BL346" s="16" t="s">
        <v>147</v>
      </c>
      <c r="BM346" s="253" t="s">
        <v>562</v>
      </c>
    </row>
    <row r="347" spans="1:51" s="13" customFormat="1" ht="12">
      <c r="A347" s="13"/>
      <c r="B347" s="255"/>
      <c r="C347" s="256"/>
      <c r="D347" s="257" t="s">
        <v>149</v>
      </c>
      <c r="E347" s="258" t="s">
        <v>1</v>
      </c>
      <c r="F347" s="259" t="s">
        <v>563</v>
      </c>
      <c r="G347" s="256"/>
      <c r="H347" s="260">
        <v>152.7</v>
      </c>
      <c r="I347" s="261"/>
      <c r="J347" s="256"/>
      <c r="K347" s="256"/>
      <c r="L347" s="262"/>
      <c r="M347" s="263"/>
      <c r="N347" s="264"/>
      <c r="O347" s="264"/>
      <c r="P347" s="264"/>
      <c r="Q347" s="264"/>
      <c r="R347" s="264"/>
      <c r="S347" s="264"/>
      <c r="T347" s="265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6" t="s">
        <v>149</v>
      </c>
      <c r="AU347" s="266" t="s">
        <v>88</v>
      </c>
      <c r="AV347" s="13" t="s">
        <v>88</v>
      </c>
      <c r="AW347" s="13" t="s">
        <v>33</v>
      </c>
      <c r="AX347" s="13" t="s">
        <v>78</v>
      </c>
      <c r="AY347" s="266" t="s">
        <v>139</v>
      </c>
    </row>
    <row r="348" spans="1:51" s="13" customFormat="1" ht="12">
      <c r="A348" s="13"/>
      <c r="B348" s="255"/>
      <c r="C348" s="256"/>
      <c r="D348" s="257" t="s">
        <v>149</v>
      </c>
      <c r="E348" s="258" t="s">
        <v>1</v>
      </c>
      <c r="F348" s="259" t="s">
        <v>564</v>
      </c>
      <c r="G348" s="256"/>
      <c r="H348" s="260">
        <v>14.622</v>
      </c>
      <c r="I348" s="261"/>
      <c r="J348" s="256"/>
      <c r="K348" s="256"/>
      <c r="L348" s="262"/>
      <c r="M348" s="263"/>
      <c r="N348" s="264"/>
      <c r="O348" s="264"/>
      <c r="P348" s="264"/>
      <c r="Q348" s="264"/>
      <c r="R348" s="264"/>
      <c r="S348" s="264"/>
      <c r="T348" s="26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6" t="s">
        <v>149</v>
      </c>
      <c r="AU348" s="266" t="s">
        <v>88</v>
      </c>
      <c r="AV348" s="13" t="s">
        <v>88</v>
      </c>
      <c r="AW348" s="13" t="s">
        <v>33</v>
      </c>
      <c r="AX348" s="13" t="s">
        <v>78</v>
      </c>
      <c r="AY348" s="266" t="s">
        <v>139</v>
      </c>
    </row>
    <row r="349" spans="1:51" s="13" customFormat="1" ht="12">
      <c r="A349" s="13"/>
      <c r="B349" s="255"/>
      <c r="C349" s="256"/>
      <c r="D349" s="257" t="s">
        <v>149</v>
      </c>
      <c r="E349" s="258" t="s">
        <v>1</v>
      </c>
      <c r="F349" s="259" t="s">
        <v>423</v>
      </c>
      <c r="G349" s="256"/>
      <c r="H349" s="260">
        <v>2231.787</v>
      </c>
      <c r="I349" s="261"/>
      <c r="J349" s="256"/>
      <c r="K349" s="256"/>
      <c r="L349" s="262"/>
      <c r="M349" s="263"/>
      <c r="N349" s="264"/>
      <c r="O349" s="264"/>
      <c r="P349" s="264"/>
      <c r="Q349" s="264"/>
      <c r="R349" s="264"/>
      <c r="S349" s="264"/>
      <c r="T349" s="265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6" t="s">
        <v>149</v>
      </c>
      <c r="AU349" s="266" t="s">
        <v>88</v>
      </c>
      <c r="AV349" s="13" t="s">
        <v>88</v>
      </c>
      <c r="AW349" s="13" t="s">
        <v>33</v>
      </c>
      <c r="AX349" s="13" t="s">
        <v>78</v>
      </c>
      <c r="AY349" s="266" t="s">
        <v>139</v>
      </c>
    </row>
    <row r="350" spans="1:65" s="2" customFormat="1" ht="24" customHeight="1">
      <c r="A350" s="37"/>
      <c r="B350" s="38"/>
      <c r="C350" s="242" t="s">
        <v>565</v>
      </c>
      <c r="D350" s="242" t="s">
        <v>142</v>
      </c>
      <c r="E350" s="243" t="s">
        <v>566</v>
      </c>
      <c r="F350" s="244" t="s">
        <v>567</v>
      </c>
      <c r="G350" s="245" t="s">
        <v>160</v>
      </c>
      <c r="H350" s="246">
        <v>17.353</v>
      </c>
      <c r="I350" s="247"/>
      <c r="J350" s="248">
        <f>ROUND(I350*H350,0)</f>
        <v>0</v>
      </c>
      <c r="K350" s="244" t="s">
        <v>146</v>
      </c>
      <c r="L350" s="43"/>
      <c r="M350" s="249" t="s">
        <v>1</v>
      </c>
      <c r="N350" s="250" t="s">
        <v>44</v>
      </c>
      <c r="O350" s="90"/>
      <c r="P350" s="251">
        <f>O350*H350</f>
        <v>0</v>
      </c>
      <c r="Q350" s="251">
        <v>0</v>
      </c>
      <c r="R350" s="251">
        <f>Q350*H350</f>
        <v>0</v>
      </c>
      <c r="S350" s="251">
        <v>0.022</v>
      </c>
      <c r="T350" s="252">
        <f>S350*H350</f>
        <v>0.381766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253" t="s">
        <v>147</v>
      </c>
      <c r="AT350" s="253" t="s">
        <v>142</v>
      </c>
      <c r="AU350" s="253" t="s">
        <v>88</v>
      </c>
      <c r="AY350" s="16" t="s">
        <v>139</v>
      </c>
      <c r="BE350" s="254">
        <f>IF(N350="základní",J350,0)</f>
        <v>0</v>
      </c>
      <c r="BF350" s="254">
        <f>IF(N350="snížená",J350,0)</f>
        <v>0</v>
      </c>
      <c r="BG350" s="254">
        <f>IF(N350="zákl. přenesená",J350,0)</f>
        <v>0</v>
      </c>
      <c r="BH350" s="254">
        <f>IF(N350="sníž. přenesená",J350,0)</f>
        <v>0</v>
      </c>
      <c r="BI350" s="254">
        <f>IF(N350="nulová",J350,0)</f>
        <v>0</v>
      </c>
      <c r="BJ350" s="16" t="s">
        <v>88</v>
      </c>
      <c r="BK350" s="254">
        <f>ROUND(I350*H350,0)</f>
        <v>0</v>
      </c>
      <c r="BL350" s="16" t="s">
        <v>147</v>
      </c>
      <c r="BM350" s="253" t="s">
        <v>1002</v>
      </c>
    </row>
    <row r="351" spans="1:51" s="13" customFormat="1" ht="12">
      <c r="A351" s="13"/>
      <c r="B351" s="255"/>
      <c r="C351" s="256"/>
      <c r="D351" s="257" t="s">
        <v>149</v>
      </c>
      <c r="E351" s="258" t="s">
        <v>1</v>
      </c>
      <c r="F351" s="259" t="s">
        <v>569</v>
      </c>
      <c r="G351" s="256"/>
      <c r="H351" s="260">
        <v>17.353</v>
      </c>
      <c r="I351" s="261"/>
      <c r="J351" s="256"/>
      <c r="K351" s="256"/>
      <c r="L351" s="262"/>
      <c r="M351" s="263"/>
      <c r="N351" s="264"/>
      <c r="O351" s="264"/>
      <c r="P351" s="264"/>
      <c r="Q351" s="264"/>
      <c r="R351" s="264"/>
      <c r="S351" s="264"/>
      <c r="T351" s="265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6" t="s">
        <v>149</v>
      </c>
      <c r="AU351" s="266" t="s">
        <v>88</v>
      </c>
      <c r="AV351" s="13" t="s">
        <v>88</v>
      </c>
      <c r="AW351" s="13" t="s">
        <v>33</v>
      </c>
      <c r="AX351" s="13" t="s">
        <v>78</v>
      </c>
      <c r="AY351" s="266" t="s">
        <v>139</v>
      </c>
    </row>
    <row r="352" spans="1:65" s="2" customFormat="1" ht="24" customHeight="1">
      <c r="A352" s="37"/>
      <c r="B352" s="38"/>
      <c r="C352" s="242" t="s">
        <v>570</v>
      </c>
      <c r="D352" s="242" t="s">
        <v>142</v>
      </c>
      <c r="E352" s="243" t="s">
        <v>571</v>
      </c>
      <c r="F352" s="244" t="s">
        <v>572</v>
      </c>
      <c r="G352" s="245" t="s">
        <v>160</v>
      </c>
      <c r="H352" s="246">
        <v>17.353</v>
      </c>
      <c r="I352" s="247"/>
      <c r="J352" s="248">
        <f>ROUND(I352*H352,0)</f>
        <v>0</v>
      </c>
      <c r="K352" s="244" t="s">
        <v>146</v>
      </c>
      <c r="L352" s="43"/>
      <c r="M352" s="249" t="s">
        <v>1</v>
      </c>
      <c r="N352" s="250" t="s">
        <v>44</v>
      </c>
      <c r="O352" s="90"/>
      <c r="P352" s="251">
        <f>O352*H352</f>
        <v>0</v>
      </c>
      <c r="Q352" s="251">
        <v>0.01943</v>
      </c>
      <c r="R352" s="251">
        <f>Q352*H352</f>
        <v>0.33716879</v>
      </c>
      <c r="S352" s="251">
        <v>0</v>
      </c>
      <c r="T352" s="252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53" t="s">
        <v>147</v>
      </c>
      <c r="AT352" s="253" t="s">
        <v>142</v>
      </c>
      <c r="AU352" s="253" t="s">
        <v>88</v>
      </c>
      <c r="AY352" s="16" t="s">
        <v>139</v>
      </c>
      <c r="BE352" s="254">
        <f>IF(N352="základní",J352,0)</f>
        <v>0</v>
      </c>
      <c r="BF352" s="254">
        <f>IF(N352="snížená",J352,0)</f>
        <v>0</v>
      </c>
      <c r="BG352" s="254">
        <f>IF(N352="zákl. přenesená",J352,0)</f>
        <v>0</v>
      </c>
      <c r="BH352" s="254">
        <f>IF(N352="sníž. přenesená",J352,0)</f>
        <v>0</v>
      </c>
      <c r="BI352" s="254">
        <f>IF(N352="nulová",J352,0)</f>
        <v>0</v>
      </c>
      <c r="BJ352" s="16" t="s">
        <v>88</v>
      </c>
      <c r="BK352" s="254">
        <f>ROUND(I352*H352,0)</f>
        <v>0</v>
      </c>
      <c r="BL352" s="16" t="s">
        <v>147</v>
      </c>
      <c r="BM352" s="253" t="s">
        <v>1003</v>
      </c>
    </row>
    <row r="353" spans="1:65" s="2" customFormat="1" ht="24" customHeight="1">
      <c r="A353" s="37"/>
      <c r="B353" s="38"/>
      <c r="C353" s="242" t="s">
        <v>574</v>
      </c>
      <c r="D353" s="242" t="s">
        <v>142</v>
      </c>
      <c r="E353" s="243" t="s">
        <v>575</v>
      </c>
      <c r="F353" s="244" t="s">
        <v>576</v>
      </c>
      <c r="G353" s="245" t="s">
        <v>160</v>
      </c>
      <c r="H353" s="246">
        <v>17.353</v>
      </c>
      <c r="I353" s="247"/>
      <c r="J353" s="248">
        <f>ROUND(I353*H353,0)</f>
        <v>0</v>
      </c>
      <c r="K353" s="244" t="s">
        <v>146</v>
      </c>
      <c r="L353" s="43"/>
      <c r="M353" s="249" t="s">
        <v>1</v>
      </c>
      <c r="N353" s="250" t="s">
        <v>44</v>
      </c>
      <c r="O353" s="90"/>
      <c r="P353" s="251">
        <f>O353*H353</f>
        <v>0</v>
      </c>
      <c r="Q353" s="251">
        <v>0</v>
      </c>
      <c r="R353" s="251">
        <f>Q353*H353</f>
        <v>0</v>
      </c>
      <c r="S353" s="251">
        <v>0</v>
      </c>
      <c r="T353" s="252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53" t="s">
        <v>147</v>
      </c>
      <c r="AT353" s="253" t="s">
        <v>142</v>
      </c>
      <c r="AU353" s="253" t="s">
        <v>88</v>
      </c>
      <c r="AY353" s="16" t="s">
        <v>139</v>
      </c>
      <c r="BE353" s="254">
        <f>IF(N353="základní",J353,0)</f>
        <v>0</v>
      </c>
      <c r="BF353" s="254">
        <f>IF(N353="snížená",J353,0)</f>
        <v>0</v>
      </c>
      <c r="BG353" s="254">
        <f>IF(N353="zákl. přenesená",J353,0)</f>
        <v>0</v>
      </c>
      <c r="BH353" s="254">
        <f>IF(N353="sníž. přenesená",J353,0)</f>
        <v>0</v>
      </c>
      <c r="BI353" s="254">
        <f>IF(N353="nulová",J353,0)</f>
        <v>0</v>
      </c>
      <c r="BJ353" s="16" t="s">
        <v>88</v>
      </c>
      <c r="BK353" s="254">
        <f>ROUND(I353*H353,0)</f>
        <v>0</v>
      </c>
      <c r="BL353" s="16" t="s">
        <v>147</v>
      </c>
      <c r="BM353" s="253" t="s">
        <v>1004</v>
      </c>
    </row>
    <row r="354" spans="1:63" s="12" customFormat="1" ht="22.8" customHeight="1">
      <c r="A354" s="12"/>
      <c r="B354" s="226"/>
      <c r="C354" s="227"/>
      <c r="D354" s="228" t="s">
        <v>77</v>
      </c>
      <c r="E354" s="240" t="s">
        <v>578</v>
      </c>
      <c r="F354" s="240" t="s">
        <v>579</v>
      </c>
      <c r="G354" s="227"/>
      <c r="H354" s="227"/>
      <c r="I354" s="230"/>
      <c r="J354" s="241">
        <f>BK354</f>
        <v>0</v>
      </c>
      <c r="K354" s="227"/>
      <c r="L354" s="232"/>
      <c r="M354" s="233"/>
      <c r="N354" s="234"/>
      <c r="O354" s="234"/>
      <c r="P354" s="235">
        <f>SUM(P355:P362)</f>
        <v>0</v>
      </c>
      <c r="Q354" s="234"/>
      <c r="R354" s="235">
        <f>SUM(R355:R362)</f>
        <v>0</v>
      </c>
      <c r="S354" s="234"/>
      <c r="T354" s="236">
        <f>SUM(T355:T362)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37" t="s">
        <v>8</v>
      </c>
      <c r="AT354" s="238" t="s">
        <v>77</v>
      </c>
      <c r="AU354" s="238" t="s">
        <v>8</v>
      </c>
      <c r="AY354" s="237" t="s">
        <v>139</v>
      </c>
      <c r="BK354" s="239">
        <f>SUM(BK355:BK362)</f>
        <v>0</v>
      </c>
    </row>
    <row r="355" spans="1:65" s="2" customFormat="1" ht="24" customHeight="1">
      <c r="A355" s="37"/>
      <c r="B355" s="38"/>
      <c r="C355" s="242" t="s">
        <v>580</v>
      </c>
      <c r="D355" s="242" t="s">
        <v>142</v>
      </c>
      <c r="E355" s="243" t="s">
        <v>581</v>
      </c>
      <c r="F355" s="244" t="s">
        <v>582</v>
      </c>
      <c r="G355" s="245" t="s">
        <v>583</v>
      </c>
      <c r="H355" s="246">
        <v>19.501</v>
      </c>
      <c r="I355" s="247"/>
      <c r="J355" s="248">
        <f>ROUND(I355*H355,0)</f>
        <v>0</v>
      </c>
      <c r="K355" s="244" t="s">
        <v>146</v>
      </c>
      <c r="L355" s="43"/>
      <c r="M355" s="249" t="s">
        <v>1</v>
      </c>
      <c r="N355" s="250" t="s">
        <v>44</v>
      </c>
      <c r="O355" s="90"/>
      <c r="P355" s="251">
        <f>O355*H355</f>
        <v>0</v>
      </c>
      <c r="Q355" s="251">
        <v>0</v>
      </c>
      <c r="R355" s="251">
        <f>Q355*H355</f>
        <v>0</v>
      </c>
      <c r="S355" s="251">
        <v>0</v>
      </c>
      <c r="T355" s="252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53" t="s">
        <v>147</v>
      </c>
      <c r="AT355" s="253" t="s">
        <v>142</v>
      </c>
      <c r="AU355" s="253" t="s">
        <v>88</v>
      </c>
      <c r="AY355" s="16" t="s">
        <v>139</v>
      </c>
      <c r="BE355" s="254">
        <f>IF(N355="základní",J355,0)</f>
        <v>0</v>
      </c>
      <c r="BF355" s="254">
        <f>IF(N355="snížená",J355,0)</f>
        <v>0</v>
      </c>
      <c r="BG355" s="254">
        <f>IF(N355="zákl. přenesená",J355,0)</f>
        <v>0</v>
      </c>
      <c r="BH355" s="254">
        <f>IF(N355="sníž. přenesená",J355,0)</f>
        <v>0</v>
      </c>
      <c r="BI355" s="254">
        <f>IF(N355="nulová",J355,0)</f>
        <v>0</v>
      </c>
      <c r="BJ355" s="16" t="s">
        <v>88</v>
      </c>
      <c r="BK355" s="254">
        <f>ROUND(I355*H355,0)</f>
        <v>0</v>
      </c>
      <c r="BL355" s="16" t="s">
        <v>147</v>
      </c>
      <c r="BM355" s="253" t="s">
        <v>584</v>
      </c>
    </row>
    <row r="356" spans="1:65" s="2" customFormat="1" ht="16.5" customHeight="1">
      <c r="A356" s="37"/>
      <c r="B356" s="38"/>
      <c r="C356" s="242" t="s">
        <v>585</v>
      </c>
      <c r="D356" s="242" t="s">
        <v>142</v>
      </c>
      <c r="E356" s="243" t="s">
        <v>586</v>
      </c>
      <c r="F356" s="244" t="s">
        <v>587</v>
      </c>
      <c r="G356" s="245" t="s">
        <v>153</v>
      </c>
      <c r="H356" s="246">
        <v>24</v>
      </c>
      <c r="I356" s="247"/>
      <c r="J356" s="248">
        <f>ROUND(I356*H356,0)</f>
        <v>0</v>
      </c>
      <c r="K356" s="244" t="s">
        <v>146</v>
      </c>
      <c r="L356" s="43"/>
      <c r="M356" s="249" t="s">
        <v>1</v>
      </c>
      <c r="N356" s="250" t="s">
        <v>44</v>
      </c>
      <c r="O356" s="90"/>
      <c r="P356" s="251">
        <f>O356*H356</f>
        <v>0</v>
      </c>
      <c r="Q356" s="251">
        <v>0</v>
      </c>
      <c r="R356" s="251">
        <f>Q356*H356</f>
        <v>0</v>
      </c>
      <c r="S356" s="251">
        <v>0</v>
      </c>
      <c r="T356" s="252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53" t="s">
        <v>147</v>
      </c>
      <c r="AT356" s="253" t="s">
        <v>142</v>
      </c>
      <c r="AU356" s="253" t="s">
        <v>88</v>
      </c>
      <c r="AY356" s="16" t="s">
        <v>139</v>
      </c>
      <c r="BE356" s="254">
        <f>IF(N356="základní",J356,0)</f>
        <v>0</v>
      </c>
      <c r="BF356" s="254">
        <f>IF(N356="snížená",J356,0)</f>
        <v>0</v>
      </c>
      <c r="BG356" s="254">
        <f>IF(N356="zákl. přenesená",J356,0)</f>
        <v>0</v>
      </c>
      <c r="BH356" s="254">
        <f>IF(N356="sníž. přenesená",J356,0)</f>
        <v>0</v>
      </c>
      <c r="BI356" s="254">
        <f>IF(N356="nulová",J356,0)</f>
        <v>0</v>
      </c>
      <c r="BJ356" s="16" t="s">
        <v>88</v>
      </c>
      <c r="BK356" s="254">
        <f>ROUND(I356*H356,0)</f>
        <v>0</v>
      </c>
      <c r="BL356" s="16" t="s">
        <v>147</v>
      </c>
      <c r="BM356" s="253" t="s">
        <v>588</v>
      </c>
    </row>
    <row r="357" spans="1:65" s="2" customFormat="1" ht="24" customHeight="1">
      <c r="A357" s="37"/>
      <c r="B357" s="38"/>
      <c r="C357" s="242" t="s">
        <v>589</v>
      </c>
      <c r="D357" s="242" t="s">
        <v>142</v>
      </c>
      <c r="E357" s="243" t="s">
        <v>590</v>
      </c>
      <c r="F357" s="244" t="s">
        <v>591</v>
      </c>
      <c r="G357" s="245" t="s">
        <v>153</v>
      </c>
      <c r="H357" s="246">
        <v>120</v>
      </c>
      <c r="I357" s="247"/>
      <c r="J357" s="248">
        <f>ROUND(I357*H357,0)</f>
        <v>0</v>
      </c>
      <c r="K357" s="244" t="s">
        <v>146</v>
      </c>
      <c r="L357" s="43"/>
      <c r="M357" s="249" t="s">
        <v>1</v>
      </c>
      <c r="N357" s="250" t="s">
        <v>44</v>
      </c>
      <c r="O357" s="90"/>
      <c r="P357" s="251">
        <f>O357*H357</f>
        <v>0</v>
      </c>
      <c r="Q357" s="251">
        <v>0</v>
      </c>
      <c r="R357" s="251">
        <f>Q357*H357</f>
        <v>0</v>
      </c>
      <c r="S357" s="251">
        <v>0</v>
      </c>
      <c r="T357" s="252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53" t="s">
        <v>147</v>
      </c>
      <c r="AT357" s="253" t="s">
        <v>142</v>
      </c>
      <c r="AU357" s="253" t="s">
        <v>88</v>
      </c>
      <c r="AY357" s="16" t="s">
        <v>139</v>
      </c>
      <c r="BE357" s="254">
        <f>IF(N357="základní",J357,0)</f>
        <v>0</v>
      </c>
      <c r="BF357" s="254">
        <f>IF(N357="snížená",J357,0)</f>
        <v>0</v>
      </c>
      <c r="BG357" s="254">
        <f>IF(N357="zákl. přenesená",J357,0)</f>
        <v>0</v>
      </c>
      <c r="BH357" s="254">
        <f>IF(N357="sníž. přenesená",J357,0)</f>
        <v>0</v>
      </c>
      <c r="BI357" s="254">
        <f>IF(N357="nulová",J357,0)</f>
        <v>0</v>
      </c>
      <c r="BJ357" s="16" t="s">
        <v>88</v>
      </c>
      <c r="BK357" s="254">
        <f>ROUND(I357*H357,0)</f>
        <v>0</v>
      </c>
      <c r="BL357" s="16" t="s">
        <v>147</v>
      </c>
      <c r="BM357" s="253" t="s">
        <v>592</v>
      </c>
    </row>
    <row r="358" spans="1:51" s="13" customFormat="1" ht="12">
      <c r="A358" s="13"/>
      <c r="B358" s="255"/>
      <c r="C358" s="256"/>
      <c r="D358" s="257" t="s">
        <v>149</v>
      </c>
      <c r="E358" s="258" t="s">
        <v>1</v>
      </c>
      <c r="F358" s="259" t="s">
        <v>593</v>
      </c>
      <c r="G358" s="256"/>
      <c r="H358" s="260">
        <v>120</v>
      </c>
      <c r="I358" s="261"/>
      <c r="J358" s="256"/>
      <c r="K358" s="256"/>
      <c r="L358" s="262"/>
      <c r="M358" s="263"/>
      <c r="N358" s="264"/>
      <c r="O358" s="264"/>
      <c r="P358" s="264"/>
      <c r="Q358" s="264"/>
      <c r="R358" s="264"/>
      <c r="S358" s="264"/>
      <c r="T358" s="265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6" t="s">
        <v>149</v>
      </c>
      <c r="AU358" s="266" t="s">
        <v>88</v>
      </c>
      <c r="AV358" s="13" t="s">
        <v>88</v>
      </c>
      <c r="AW358" s="13" t="s">
        <v>33</v>
      </c>
      <c r="AX358" s="13" t="s">
        <v>78</v>
      </c>
      <c r="AY358" s="266" t="s">
        <v>139</v>
      </c>
    </row>
    <row r="359" spans="1:65" s="2" customFormat="1" ht="24" customHeight="1">
      <c r="A359" s="37"/>
      <c r="B359" s="38"/>
      <c r="C359" s="242" t="s">
        <v>594</v>
      </c>
      <c r="D359" s="242" t="s">
        <v>142</v>
      </c>
      <c r="E359" s="243" t="s">
        <v>595</v>
      </c>
      <c r="F359" s="244" t="s">
        <v>596</v>
      </c>
      <c r="G359" s="245" t="s">
        <v>583</v>
      </c>
      <c r="H359" s="246">
        <v>19.501</v>
      </c>
      <c r="I359" s="247"/>
      <c r="J359" s="248">
        <f>ROUND(I359*H359,0)</f>
        <v>0</v>
      </c>
      <c r="K359" s="244" t="s">
        <v>146</v>
      </c>
      <c r="L359" s="43"/>
      <c r="M359" s="249" t="s">
        <v>1</v>
      </c>
      <c r="N359" s="250" t="s">
        <v>44</v>
      </c>
      <c r="O359" s="90"/>
      <c r="P359" s="251">
        <f>O359*H359</f>
        <v>0</v>
      </c>
      <c r="Q359" s="251">
        <v>0</v>
      </c>
      <c r="R359" s="251">
        <f>Q359*H359</f>
        <v>0</v>
      </c>
      <c r="S359" s="251">
        <v>0</v>
      </c>
      <c r="T359" s="252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53" t="s">
        <v>147</v>
      </c>
      <c r="AT359" s="253" t="s">
        <v>142</v>
      </c>
      <c r="AU359" s="253" t="s">
        <v>88</v>
      </c>
      <c r="AY359" s="16" t="s">
        <v>139</v>
      </c>
      <c r="BE359" s="254">
        <f>IF(N359="základní",J359,0)</f>
        <v>0</v>
      </c>
      <c r="BF359" s="254">
        <f>IF(N359="snížená",J359,0)</f>
        <v>0</v>
      </c>
      <c r="BG359" s="254">
        <f>IF(N359="zákl. přenesená",J359,0)</f>
        <v>0</v>
      </c>
      <c r="BH359" s="254">
        <f>IF(N359="sníž. přenesená",J359,0)</f>
        <v>0</v>
      </c>
      <c r="BI359" s="254">
        <f>IF(N359="nulová",J359,0)</f>
        <v>0</v>
      </c>
      <c r="BJ359" s="16" t="s">
        <v>88</v>
      </c>
      <c r="BK359" s="254">
        <f>ROUND(I359*H359,0)</f>
        <v>0</v>
      </c>
      <c r="BL359" s="16" t="s">
        <v>147</v>
      </c>
      <c r="BM359" s="253" t="s">
        <v>597</v>
      </c>
    </row>
    <row r="360" spans="1:65" s="2" customFormat="1" ht="24" customHeight="1">
      <c r="A360" s="37"/>
      <c r="B360" s="38"/>
      <c r="C360" s="242" t="s">
        <v>598</v>
      </c>
      <c r="D360" s="242" t="s">
        <v>142</v>
      </c>
      <c r="E360" s="243" t="s">
        <v>599</v>
      </c>
      <c r="F360" s="244" t="s">
        <v>600</v>
      </c>
      <c r="G360" s="245" t="s">
        <v>583</v>
      </c>
      <c r="H360" s="246">
        <v>370.519</v>
      </c>
      <c r="I360" s="247"/>
      <c r="J360" s="248">
        <f>ROUND(I360*H360,0)</f>
        <v>0</v>
      </c>
      <c r="K360" s="244" t="s">
        <v>146</v>
      </c>
      <c r="L360" s="43"/>
      <c r="M360" s="249" t="s">
        <v>1</v>
      </c>
      <c r="N360" s="250" t="s">
        <v>44</v>
      </c>
      <c r="O360" s="90"/>
      <c r="P360" s="251">
        <f>O360*H360</f>
        <v>0</v>
      </c>
      <c r="Q360" s="251">
        <v>0</v>
      </c>
      <c r="R360" s="251">
        <f>Q360*H360</f>
        <v>0</v>
      </c>
      <c r="S360" s="251">
        <v>0</v>
      </c>
      <c r="T360" s="252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53" t="s">
        <v>147</v>
      </c>
      <c r="AT360" s="253" t="s">
        <v>142</v>
      </c>
      <c r="AU360" s="253" t="s">
        <v>88</v>
      </c>
      <c r="AY360" s="16" t="s">
        <v>139</v>
      </c>
      <c r="BE360" s="254">
        <f>IF(N360="základní",J360,0)</f>
        <v>0</v>
      </c>
      <c r="BF360" s="254">
        <f>IF(N360="snížená",J360,0)</f>
        <v>0</v>
      </c>
      <c r="BG360" s="254">
        <f>IF(N360="zákl. přenesená",J360,0)</f>
        <v>0</v>
      </c>
      <c r="BH360" s="254">
        <f>IF(N360="sníž. přenesená",J360,0)</f>
        <v>0</v>
      </c>
      <c r="BI360" s="254">
        <f>IF(N360="nulová",J360,0)</f>
        <v>0</v>
      </c>
      <c r="BJ360" s="16" t="s">
        <v>88</v>
      </c>
      <c r="BK360" s="254">
        <f>ROUND(I360*H360,0)</f>
        <v>0</v>
      </c>
      <c r="BL360" s="16" t="s">
        <v>147</v>
      </c>
      <c r="BM360" s="253" t="s">
        <v>601</v>
      </c>
    </row>
    <row r="361" spans="1:51" s="13" customFormat="1" ht="12">
      <c r="A361" s="13"/>
      <c r="B361" s="255"/>
      <c r="C361" s="256"/>
      <c r="D361" s="257" t="s">
        <v>149</v>
      </c>
      <c r="E361" s="256"/>
      <c r="F361" s="259" t="s">
        <v>1005</v>
      </c>
      <c r="G361" s="256"/>
      <c r="H361" s="260">
        <v>370.519</v>
      </c>
      <c r="I361" s="261"/>
      <c r="J361" s="256"/>
      <c r="K361" s="256"/>
      <c r="L361" s="262"/>
      <c r="M361" s="263"/>
      <c r="N361" s="264"/>
      <c r="O361" s="264"/>
      <c r="P361" s="264"/>
      <c r="Q361" s="264"/>
      <c r="R361" s="264"/>
      <c r="S361" s="264"/>
      <c r="T361" s="265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6" t="s">
        <v>149</v>
      </c>
      <c r="AU361" s="266" t="s">
        <v>88</v>
      </c>
      <c r="AV361" s="13" t="s">
        <v>88</v>
      </c>
      <c r="AW361" s="13" t="s">
        <v>4</v>
      </c>
      <c r="AX361" s="13" t="s">
        <v>8</v>
      </c>
      <c r="AY361" s="266" t="s">
        <v>139</v>
      </c>
    </row>
    <row r="362" spans="1:65" s="2" customFormat="1" ht="24" customHeight="1">
      <c r="A362" s="37"/>
      <c r="B362" s="38"/>
      <c r="C362" s="242" t="s">
        <v>603</v>
      </c>
      <c r="D362" s="242" t="s">
        <v>142</v>
      </c>
      <c r="E362" s="243" t="s">
        <v>604</v>
      </c>
      <c r="F362" s="244" t="s">
        <v>605</v>
      </c>
      <c r="G362" s="245" t="s">
        <v>583</v>
      </c>
      <c r="H362" s="246">
        <v>19.501</v>
      </c>
      <c r="I362" s="247"/>
      <c r="J362" s="248">
        <f>ROUND(I362*H362,0)</f>
        <v>0</v>
      </c>
      <c r="K362" s="244" t="s">
        <v>146</v>
      </c>
      <c r="L362" s="43"/>
      <c r="M362" s="249" t="s">
        <v>1</v>
      </c>
      <c r="N362" s="250" t="s">
        <v>44</v>
      </c>
      <c r="O362" s="90"/>
      <c r="P362" s="251">
        <f>O362*H362</f>
        <v>0</v>
      </c>
      <c r="Q362" s="251">
        <v>0</v>
      </c>
      <c r="R362" s="251">
        <f>Q362*H362</f>
        <v>0</v>
      </c>
      <c r="S362" s="251">
        <v>0</v>
      </c>
      <c r="T362" s="252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53" t="s">
        <v>147</v>
      </c>
      <c r="AT362" s="253" t="s">
        <v>142</v>
      </c>
      <c r="AU362" s="253" t="s">
        <v>88</v>
      </c>
      <c r="AY362" s="16" t="s">
        <v>139</v>
      </c>
      <c r="BE362" s="254">
        <f>IF(N362="základní",J362,0)</f>
        <v>0</v>
      </c>
      <c r="BF362" s="254">
        <f>IF(N362="snížená",J362,0)</f>
        <v>0</v>
      </c>
      <c r="BG362" s="254">
        <f>IF(N362="zákl. přenesená",J362,0)</f>
        <v>0</v>
      </c>
      <c r="BH362" s="254">
        <f>IF(N362="sníž. přenesená",J362,0)</f>
        <v>0</v>
      </c>
      <c r="BI362" s="254">
        <f>IF(N362="nulová",J362,0)</f>
        <v>0</v>
      </c>
      <c r="BJ362" s="16" t="s">
        <v>88</v>
      </c>
      <c r="BK362" s="254">
        <f>ROUND(I362*H362,0)</f>
        <v>0</v>
      </c>
      <c r="BL362" s="16" t="s">
        <v>147</v>
      </c>
      <c r="BM362" s="253" t="s">
        <v>606</v>
      </c>
    </row>
    <row r="363" spans="1:63" s="12" customFormat="1" ht="22.8" customHeight="1">
      <c r="A363" s="12"/>
      <c r="B363" s="226"/>
      <c r="C363" s="227"/>
      <c r="D363" s="228" t="s">
        <v>77</v>
      </c>
      <c r="E363" s="240" t="s">
        <v>607</v>
      </c>
      <c r="F363" s="240" t="s">
        <v>608</v>
      </c>
      <c r="G363" s="227"/>
      <c r="H363" s="227"/>
      <c r="I363" s="230"/>
      <c r="J363" s="241">
        <f>BK363</f>
        <v>0</v>
      </c>
      <c r="K363" s="227"/>
      <c r="L363" s="232"/>
      <c r="M363" s="233"/>
      <c r="N363" s="234"/>
      <c r="O363" s="234"/>
      <c r="P363" s="235">
        <f>P364</f>
        <v>0</v>
      </c>
      <c r="Q363" s="234"/>
      <c r="R363" s="235">
        <f>R364</f>
        <v>0</v>
      </c>
      <c r="S363" s="234"/>
      <c r="T363" s="236">
        <f>T364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37" t="s">
        <v>8</v>
      </c>
      <c r="AT363" s="238" t="s">
        <v>77</v>
      </c>
      <c r="AU363" s="238" t="s">
        <v>8</v>
      </c>
      <c r="AY363" s="237" t="s">
        <v>139</v>
      </c>
      <c r="BK363" s="239">
        <f>BK364</f>
        <v>0</v>
      </c>
    </row>
    <row r="364" spans="1:65" s="2" customFormat="1" ht="24" customHeight="1">
      <c r="A364" s="37"/>
      <c r="B364" s="38"/>
      <c r="C364" s="242" t="s">
        <v>609</v>
      </c>
      <c r="D364" s="242" t="s">
        <v>142</v>
      </c>
      <c r="E364" s="243" t="s">
        <v>610</v>
      </c>
      <c r="F364" s="244" t="s">
        <v>611</v>
      </c>
      <c r="G364" s="245" t="s">
        <v>583</v>
      </c>
      <c r="H364" s="246">
        <v>64.264</v>
      </c>
      <c r="I364" s="247"/>
      <c r="J364" s="248">
        <f>ROUND(I364*H364,0)</f>
        <v>0</v>
      </c>
      <c r="K364" s="244" t="s">
        <v>146</v>
      </c>
      <c r="L364" s="43"/>
      <c r="M364" s="249" t="s">
        <v>1</v>
      </c>
      <c r="N364" s="250" t="s">
        <v>44</v>
      </c>
      <c r="O364" s="90"/>
      <c r="P364" s="251">
        <f>O364*H364</f>
        <v>0</v>
      </c>
      <c r="Q364" s="251">
        <v>0</v>
      </c>
      <c r="R364" s="251">
        <f>Q364*H364</f>
        <v>0</v>
      </c>
      <c r="S364" s="251">
        <v>0</v>
      </c>
      <c r="T364" s="252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53" t="s">
        <v>147</v>
      </c>
      <c r="AT364" s="253" t="s">
        <v>142</v>
      </c>
      <c r="AU364" s="253" t="s">
        <v>88</v>
      </c>
      <c r="AY364" s="16" t="s">
        <v>139</v>
      </c>
      <c r="BE364" s="254">
        <f>IF(N364="základní",J364,0)</f>
        <v>0</v>
      </c>
      <c r="BF364" s="254">
        <f>IF(N364="snížená",J364,0)</f>
        <v>0</v>
      </c>
      <c r="BG364" s="254">
        <f>IF(N364="zákl. přenesená",J364,0)</f>
        <v>0</v>
      </c>
      <c r="BH364" s="254">
        <f>IF(N364="sníž. přenesená",J364,0)</f>
        <v>0</v>
      </c>
      <c r="BI364" s="254">
        <f>IF(N364="nulová",J364,0)</f>
        <v>0</v>
      </c>
      <c r="BJ364" s="16" t="s">
        <v>88</v>
      </c>
      <c r="BK364" s="254">
        <f>ROUND(I364*H364,0)</f>
        <v>0</v>
      </c>
      <c r="BL364" s="16" t="s">
        <v>147</v>
      </c>
      <c r="BM364" s="253" t="s">
        <v>612</v>
      </c>
    </row>
    <row r="365" spans="1:63" s="12" customFormat="1" ht="25.9" customHeight="1">
      <c r="A365" s="12"/>
      <c r="B365" s="226"/>
      <c r="C365" s="227"/>
      <c r="D365" s="228" t="s">
        <v>77</v>
      </c>
      <c r="E365" s="229" t="s">
        <v>613</v>
      </c>
      <c r="F365" s="229" t="s">
        <v>614</v>
      </c>
      <c r="G365" s="227"/>
      <c r="H365" s="227"/>
      <c r="I365" s="230"/>
      <c r="J365" s="231">
        <f>BK365</f>
        <v>0</v>
      </c>
      <c r="K365" s="227"/>
      <c r="L365" s="232"/>
      <c r="M365" s="233"/>
      <c r="N365" s="234"/>
      <c r="O365" s="234"/>
      <c r="P365" s="235">
        <f>P366+P376+P400+P416+P441+P455+P463</f>
        <v>0</v>
      </c>
      <c r="Q365" s="234"/>
      <c r="R365" s="235">
        <f>R366+R376+R400+R416+R441+R455+R463</f>
        <v>12.12071272</v>
      </c>
      <c r="S365" s="234"/>
      <c r="T365" s="236">
        <f>T366+T376+T400+T416+T441+T455+T463</f>
        <v>5.4372992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7" t="s">
        <v>88</v>
      </c>
      <c r="AT365" s="238" t="s">
        <v>77</v>
      </c>
      <c r="AU365" s="238" t="s">
        <v>78</v>
      </c>
      <c r="AY365" s="237" t="s">
        <v>139</v>
      </c>
      <c r="BK365" s="239">
        <f>BK366+BK376+BK400+BK416+BK441+BK455+BK463</f>
        <v>0</v>
      </c>
    </row>
    <row r="366" spans="1:63" s="12" customFormat="1" ht="22.8" customHeight="1">
      <c r="A366" s="12"/>
      <c r="B366" s="226"/>
      <c r="C366" s="227"/>
      <c r="D366" s="228" t="s">
        <v>77</v>
      </c>
      <c r="E366" s="240" t="s">
        <v>615</v>
      </c>
      <c r="F366" s="240" t="s">
        <v>616</v>
      </c>
      <c r="G366" s="227"/>
      <c r="H366" s="227"/>
      <c r="I366" s="230"/>
      <c r="J366" s="241">
        <f>BK366</f>
        <v>0</v>
      </c>
      <c r="K366" s="227"/>
      <c r="L366" s="232"/>
      <c r="M366" s="233"/>
      <c r="N366" s="234"/>
      <c r="O366" s="234"/>
      <c r="P366" s="235">
        <f>SUM(P367:P375)</f>
        <v>0</v>
      </c>
      <c r="Q366" s="234"/>
      <c r="R366" s="235">
        <f>SUM(R367:R375)</f>
        <v>0.9626399999999999</v>
      </c>
      <c r="S366" s="234"/>
      <c r="T366" s="236">
        <f>SUM(T367:T375)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37" t="s">
        <v>88</v>
      </c>
      <c r="AT366" s="238" t="s">
        <v>77</v>
      </c>
      <c r="AU366" s="238" t="s">
        <v>8</v>
      </c>
      <c r="AY366" s="237" t="s">
        <v>139</v>
      </c>
      <c r="BK366" s="239">
        <f>SUM(BK367:BK375)</f>
        <v>0</v>
      </c>
    </row>
    <row r="367" spans="1:65" s="2" customFormat="1" ht="48" customHeight="1">
      <c r="A367" s="37"/>
      <c r="B367" s="38"/>
      <c r="C367" s="242" t="s">
        <v>617</v>
      </c>
      <c r="D367" s="242" t="s">
        <v>142</v>
      </c>
      <c r="E367" s="243" t="s">
        <v>618</v>
      </c>
      <c r="F367" s="244" t="s">
        <v>619</v>
      </c>
      <c r="G367" s="245" t="s">
        <v>160</v>
      </c>
      <c r="H367" s="246">
        <v>191.296</v>
      </c>
      <c r="I367" s="247"/>
      <c r="J367" s="248">
        <f>ROUND(I367*H367,0)</f>
        <v>0</v>
      </c>
      <c r="K367" s="244" t="s">
        <v>1</v>
      </c>
      <c r="L367" s="43"/>
      <c r="M367" s="249" t="s">
        <v>1</v>
      </c>
      <c r="N367" s="250" t="s">
        <v>44</v>
      </c>
      <c r="O367" s="90"/>
      <c r="P367" s="251">
        <f>O367*H367</f>
        <v>0</v>
      </c>
      <c r="Q367" s="251">
        <v>0.0045</v>
      </c>
      <c r="R367" s="251">
        <f>Q367*H367</f>
        <v>0.8608319999999999</v>
      </c>
      <c r="S367" s="251">
        <v>0</v>
      </c>
      <c r="T367" s="252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53" t="s">
        <v>221</v>
      </c>
      <c r="AT367" s="253" t="s">
        <v>142</v>
      </c>
      <c r="AU367" s="253" t="s">
        <v>88</v>
      </c>
      <c r="AY367" s="16" t="s">
        <v>139</v>
      </c>
      <c r="BE367" s="254">
        <f>IF(N367="základní",J367,0)</f>
        <v>0</v>
      </c>
      <c r="BF367" s="254">
        <f>IF(N367="snížená",J367,0)</f>
        <v>0</v>
      </c>
      <c r="BG367" s="254">
        <f>IF(N367="zákl. přenesená",J367,0)</f>
        <v>0</v>
      </c>
      <c r="BH367" s="254">
        <f>IF(N367="sníž. přenesená",J367,0)</f>
        <v>0</v>
      </c>
      <c r="BI367" s="254">
        <f>IF(N367="nulová",J367,0)</f>
        <v>0</v>
      </c>
      <c r="BJ367" s="16" t="s">
        <v>88</v>
      </c>
      <c r="BK367" s="254">
        <f>ROUND(I367*H367,0)</f>
        <v>0</v>
      </c>
      <c r="BL367" s="16" t="s">
        <v>221</v>
      </c>
      <c r="BM367" s="253" t="s">
        <v>620</v>
      </c>
    </row>
    <row r="368" spans="1:51" s="13" customFormat="1" ht="12">
      <c r="A368" s="13"/>
      <c r="B368" s="255"/>
      <c r="C368" s="256"/>
      <c r="D368" s="257" t="s">
        <v>149</v>
      </c>
      <c r="E368" s="258" t="s">
        <v>1</v>
      </c>
      <c r="F368" s="259" t="s">
        <v>433</v>
      </c>
      <c r="G368" s="256"/>
      <c r="H368" s="260">
        <v>191.296</v>
      </c>
      <c r="I368" s="261"/>
      <c r="J368" s="256"/>
      <c r="K368" s="256"/>
      <c r="L368" s="262"/>
      <c r="M368" s="263"/>
      <c r="N368" s="264"/>
      <c r="O368" s="264"/>
      <c r="P368" s="264"/>
      <c r="Q368" s="264"/>
      <c r="R368" s="264"/>
      <c r="S368" s="264"/>
      <c r="T368" s="26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6" t="s">
        <v>149</v>
      </c>
      <c r="AU368" s="266" t="s">
        <v>88</v>
      </c>
      <c r="AV368" s="13" t="s">
        <v>88</v>
      </c>
      <c r="AW368" s="13" t="s">
        <v>33</v>
      </c>
      <c r="AX368" s="13" t="s">
        <v>78</v>
      </c>
      <c r="AY368" s="266" t="s">
        <v>139</v>
      </c>
    </row>
    <row r="369" spans="1:65" s="2" customFormat="1" ht="48" customHeight="1">
      <c r="A369" s="37"/>
      <c r="B369" s="38"/>
      <c r="C369" s="242" t="s">
        <v>621</v>
      </c>
      <c r="D369" s="242" t="s">
        <v>142</v>
      </c>
      <c r="E369" s="243" t="s">
        <v>622</v>
      </c>
      <c r="F369" s="244" t="s">
        <v>623</v>
      </c>
      <c r="G369" s="245" t="s">
        <v>160</v>
      </c>
      <c r="H369" s="246">
        <v>22.624</v>
      </c>
      <c r="I369" s="247"/>
      <c r="J369" s="248">
        <f>ROUND(I369*H369,0)</f>
        <v>0</v>
      </c>
      <c r="K369" s="244" t="s">
        <v>1</v>
      </c>
      <c r="L369" s="43"/>
      <c r="M369" s="249" t="s">
        <v>1</v>
      </c>
      <c r="N369" s="250" t="s">
        <v>44</v>
      </c>
      <c r="O369" s="90"/>
      <c r="P369" s="251">
        <f>O369*H369</f>
        <v>0</v>
      </c>
      <c r="Q369" s="251">
        <v>0.0045</v>
      </c>
      <c r="R369" s="251">
        <f>Q369*H369</f>
        <v>0.10180799999999998</v>
      </c>
      <c r="S369" s="251">
        <v>0</v>
      </c>
      <c r="T369" s="252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53" t="s">
        <v>221</v>
      </c>
      <c r="AT369" s="253" t="s">
        <v>142</v>
      </c>
      <c r="AU369" s="253" t="s">
        <v>88</v>
      </c>
      <c r="AY369" s="16" t="s">
        <v>139</v>
      </c>
      <c r="BE369" s="254">
        <f>IF(N369="základní",J369,0)</f>
        <v>0</v>
      </c>
      <c r="BF369" s="254">
        <f>IF(N369="snížená",J369,0)</f>
        <v>0</v>
      </c>
      <c r="BG369" s="254">
        <f>IF(N369="zákl. přenesená",J369,0)</f>
        <v>0</v>
      </c>
      <c r="BH369" s="254">
        <f>IF(N369="sníž. přenesená",J369,0)</f>
        <v>0</v>
      </c>
      <c r="BI369" s="254">
        <f>IF(N369="nulová",J369,0)</f>
        <v>0</v>
      </c>
      <c r="BJ369" s="16" t="s">
        <v>88</v>
      </c>
      <c r="BK369" s="254">
        <f>ROUND(I369*H369,0)</f>
        <v>0</v>
      </c>
      <c r="BL369" s="16" t="s">
        <v>221</v>
      </c>
      <c r="BM369" s="253" t="s">
        <v>624</v>
      </c>
    </row>
    <row r="370" spans="1:51" s="13" customFormat="1" ht="12">
      <c r="A370" s="13"/>
      <c r="B370" s="255"/>
      <c r="C370" s="256"/>
      <c r="D370" s="257" t="s">
        <v>149</v>
      </c>
      <c r="E370" s="258" t="s">
        <v>1</v>
      </c>
      <c r="F370" s="259" t="s">
        <v>625</v>
      </c>
      <c r="G370" s="256"/>
      <c r="H370" s="260">
        <v>22.624</v>
      </c>
      <c r="I370" s="261"/>
      <c r="J370" s="256"/>
      <c r="K370" s="256"/>
      <c r="L370" s="262"/>
      <c r="M370" s="263"/>
      <c r="N370" s="264"/>
      <c r="O370" s="264"/>
      <c r="P370" s="264"/>
      <c r="Q370" s="264"/>
      <c r="R370" s="264"/>
      <c r="S370" s="264"/>
      <c r="T370" s="26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6" t="s">
        <v>149</v>
      </c>
      <c r="AU370" s="266" t="s">
        <v>88</v>
      </c>
      <c r="AV370" s="13" t="s">
        <v>88</v>
      </c>
      <c r="AW370" s="13" t="s">
        <v>33</v>
      </c>
      <c r="AX370" s="13" t="s">
        <v>78</v>
      </c>
      <c r="AY370" s="266" t="s">
        <v>139</v>
      </c>
    </row>
    <row r="371" spans="1:65" s="2" customFormat="1" ht="16.5" customHeight="1">
      <c r="A371" s="37"/>
      <c r="B371" s="38"/>
      <c r="C371" s="242" t="s">
        <v>626</v>
      </c>
      <c r="D371" s="242" t="s">
        <v>142</v>
      </c>
      <c r="E371" s="243" t="s">
        <v>627</v>
      </c>
      <c r="F371" s="244" t="s">
        <v>628</v>
      </c>
      <c r="G371" s="245" t="s">
        <v>160</v>
      </c>
      <c r="H371" s="246">
        <v>213.92</v>
      </c>
      <c r="I371" s="247"/>
      <c r="J371" s="248">
        <f>ROUND(I371*H371,0)</f>
        <v>0</v>
      </c>
      <c r="K371" s="244" t="s">
        <v>1</v>
      </c>
      <c r="L371" s="43"/>
      <c r="M371" s="249" t="s">
        <v>1</v>
      </c>
      <c r="N371" s="250" t="s">
        <v>44</v>
      </c>
      <c r="O371" s="90"/>
      <c r="P371" s="251">
        <f>O371*H371</f>
        <v>0</v>
      </c>
      <c r="Q371" s="251">
        <v>0</v>
      </c>
      <c r="R371" s="251">
        <f>Q371*H371</f>
        <v>0</v>
      </c>
      <c r="S371" s="251">
        <v>0</v>
      </c>
      <c r="T371" s="252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53" t="s">
        <v>221</v>
      </c>
      <c r="AT371" s="253" t="s">
        <v>142</v>
      </c>
      <c r="AU371" s="253" t="s">
        <v>88</v>
      </c>
      <c r="AY371" s="16" t="s">
        <v>139</v>
      </c>
      <c r="BE371" s="254">
        <f>IF(N371="základní",J371,0)</f>
        <v>0</v>
      </c>
      <c r="BF371" s="254">
        <f>IF(N371="snížená",J371,0)</f>
        <v>0</v>
      </c>
      <c r="BG371" s="254">
        <f>IF(N371="zákl. přenesená",J371,0)</f>
        <v>0</v>
      </c>
      <c r="BH371" s="254">
        <f>IF(N371="sníž. přenesená",J371,0)</f>
        <v>0</v>
      </c>
      <c r="BI371" s="254">
        <f>IF(N371="nulová",J371,0)</f>
        <v>0</v>
      </c>
      <c r="BJ371" s="16" t="s">
        <v>88</v>
      </c>
      <c r="BK371" s="254">
        <f>ROUND(I371*H371,0)</f>
        <v>0</v>
      </c>
      <c r="BL371" s="16" t="s">
        <v>221</v>
      </c>
      <c r="BM371" s="253" t="s">
        <v>629</v>
      </c>
    </row>
    <row r="372" spans="1:51" s="13" customFormat="1" ht="12">
      <c r="A372" s="13"/>
      <c r="B372" s="255"/>
      <c r="C372" s="256"/>
      <c r="D372" s="257" t="s">
        <v>149</v>
      </c>
      <c r="E372" s="258" t="s">
        <v>1</v>
      </c>
      <c r="F372" s="259" t="s">
        <v>630</v>
      </c>
      <c r="G372" s="256"/>
      <c r="H372" s="260">
        <v>213.92</v>
      </c>
      <c r="I372" s="261"/>
      <c r="J372" s="256"/>
      <c r="K372" s="256"/>
      <c r="L372" s="262"/>
      <c r="M372" s="263"/>
      <c r="N372" s="264"/>
      <c r="O372" s="264"/>
      <c r="P372" s="264"/>
      <c r="Q372" s="264"/>
      <c r="R372" s="264"/>
      <c r="S372" s="264"/>
      <c r="T372" s="26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6" t="s">
        <v>149</v>
      </c>
      <c r="AU372" s="266" t="s">
        <v>88</v>
      </c>
      <c r="AV372" s="13" t="s">
        <v>88</v>
      </c>
      <c r="AW372" s="13" t="s">
        <v>33</v>
      </c>
      <c r="AX372" s="13" t="s">
        <v>78</v>
      </c>
      <c r="AY372" s="266" t="s">
        <v>139</v>
      </c>
    </row>
    <row r="373" spans="1:65" s="2" customFormat="1" ht="24" customHeight="1">
      <c r="A373" s="37"/>
      <c r="B373" s="38"/>
      <c r="C373" s="242" t="s">
        <v>631</v>
      </c>
      <c r="D373" s="242" t="s">
        <v>142</v>
      </c>
      <c r="E373" s="243" t="s">
        <v>632</v>
      </c>
      <c r="F373" s="244" t="s">
        <v>633</v>
      </c>
      <c r="G373" s="245" t="s">
        <v>153</v>
      </c>
      <c r="H373" s="246">
        <v>226.24</v>
      </c>
      <c r="I373" s="247"/>
      <c r="J373" s="248">
        <f>ROUND(I373*H373,0)</f>
        <v>0</v>
      </c>
      <c r="K373" s="244" t="s">
        <v>1</v>
      </c>
      <c r="L373" s="43"/>
      <c r="M373" s="249" t="s">
        <v>1</v>
      </c>
      <c r="N373" s="250" t="s">
        <v>44</v>
      </c>
      <c r="O373" s="90"/>
      <c r="P373" s="251">
        <f>O373*H373</f>
        <v>0</v>
      </c>
      <c r="Q373" s="251">
        <v>0</v>
      </c>
      <c r="R373" s="251">
        <f>Q373*H373</f>
        <v>0</v>
      </c>
      <c r="S373" s="251">
        <v>0</v>
      </c>
      <c r="T373" s="252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53" t="s">
        <v>221</v>
      </c>
      <c r="AT373" s="253" t="s">
        <v>142</v>
      </c>
      <c r="AU373" s="253" t="s">
        <v>88</v>
      </c>
      <c r="AY373" s="16" t="s">
        <v>139</v>
      </c>
      <c r="BE373" s="254">
        <f>IF(N373="základní",J373,0)</f>
        <v>0</v>
      </c>
      <c r="BF373" s="254">
        <f>IF(N373="snížená",J373,0)</f>
        <v>0</v>
      </c>
      <c r="BG373" s="254">
        <f>IF(N373="zákl. přenesená",J373,0)</f>
        <v>0</v>
      </c>
      <c r="BH373" s="254">
        <f>IF(N373="sníž. přenesená",J373,0)</f>
        <v>0</v>
      </c>
      <c r="BI373" s="254">
        <f>IF(N373="nulová",J373,0)</f>
        <v>0</v>
      </c>
      <c r="BJ373" s="16" t="s">
        <v>88</v>
      </c>
      <c r="BK373" s="254">
        <f>ROUND(I373*H373,0)</f>
        <v>0</v>
      </c>
      <c r="BL373" s="16" t="s">
        <v>221</v>
      </c>
      <c r="BM373" s="253" t="s">
        <v>634</v>
      </c>
    </row>
    <row r="374" spans="1:51" s="13" customFormat="1" ht="12">
      <c r="A374" s="13"/>
      <c r="B374" s="255"/>
      <c r="C374" s="256"/>
      <c r="D374" s="257" t="s">
        <v>149</v>
      </c>
      <c r="E374" s="258" t="s">
        <v>1</v>
      </c>
      <c r="F374" s="259" t="s">
        <v>635</v>
      </c>
      <c r="G374" s="256"/>
      <c r="H374" s="260">
        <v>226.24</v>
      </c>
      <c r="I374" s="261"/>
      <c r="J374" s="256"/>
      <c r="K374" s="256"/>
      <c r="L374" s="262"/>
      <c r="M374" s="263"/>
      <c r="N374" s="264"/>
      <c r="O374" s="264"/>
      <c r="P374" s="264"/>
      <c r="Q374" s="264"/>
      <c r="R374" s="264"/>
      <c r="S374" s="264"/>
      <c r="T374" s="265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6" t="s">
        <v>149</v>
      </c>
      <c r="AU374" s="266" t="s">
        <v>88</v>
      </c>
      <c r="AV374" s="13" t="s">
        <v>88</v>
      </c>
      <c r="AW374" s="13" t="s">
        <v>33</v>
      </c>
      <c r="AX374" s="13" t="s">
        <v>78</v>
      </c>
      <c r="AY374" s="266" t="s">
        <v>139</v>
      </c>
    </row>
    <row r="375" spans="1:65" s="2" customFormat="1" ht="24" customHeight="1">
      <c r="A375" s="37"/>
      <c r="B375" s="38"/>
      <c r="C375" s="242" t="s">
        <v>636</v>
      </c>
      <c r="D375" s="242" t="s">
        <v>142</v>
      </c>
      <c r="E375" s="243" t="s">
        <v>637</v>
      </c>
      <c r="F375" s="244" t="s">
        <v>638</v>
      </c>
      <c r="G375" s="245" t="s">
        <v>583</v>
      </c>
      <c r="H375" s="246">
        <v>0.963</v>
      </c>
      <c r="I375" s="247"/>
      <c r="J375" s="248">
        <f>ROUND(I375*H375,0)</f>
        <v>0</v>
      </c>
      <c r="K375" s="244" t="s">
        <v>146</v>
      </c>
      <c r="L375" s="43"/>
      <c r="M375" s="249" t="s">
        <v>1</v>
      </c>
      <c r="N375" s="250" t="s">
        <v>44</v>
      </c>
      <c r="O375" s="90"/>
      <c r="P375" s="251">
        <f>O375*H375</f>
        <v>0</v>
      </c>
      <c r="Q375" s="251">
        <v>0</v>
      </c>
      <c r="R375" s="251">
        <f>Q375*H375</f>
        <v>0</v>
      </c>
      <c r="S375" s="251">
        <v>0</v>
      </c>
      <c r="T375" s="252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53" t="s">
        <v>221</v>
      </c>
      <c r="AT375" s="253" t="s">
        <v>142</v>
      </c>
      <c r="AU375" s="253" t="s">
        <v>88</v>
      </c>
      <c r="AY375" s="16" t="s">
        <v>139</v>
      </c>
      <c r="BE375" s="254">
        <f>IF(N375="základní",J375,0)</f>
        <v>0</v>
      </c>
      <c r="BF375" s="254">
        <f>IF(N375="snížená",J375,0)</f>
        <v>0</v>
      </c>
      <c r="BG375" s="254">
        <f>IF(N375="zákl. přenesená",J375,0)</f>
        <v>0</v>
      </c>
      <c r="BH375" s="254">
        <f>IF(N375="sníž. přenesená",J375,0)</f>
        <v>0</v>
      </c>
      <c r="BI375" s="254">
        <f>IF(N375="nulová",J375,0)</f>
        <v>0</v>
      </c>
      <c r="BJ375" s="16" t="s">
        <v>88</v>
      </c>
      <c r="BK375" s="254">
        <f>ROUND(I375*H375,0)</f>
        <v>0</v>
      </c>
      <c r="BL375" s="16" t="s">
        <v>221</v>
      </c>
      <c r="BM375" s="253" t="s">
        <v>639</v>
      </c>
    </row>
    <row r="376" spans="1:63" s="12" customFormat="1" ht="22.8" customHeight="1">
      <c r="A376" s="12"/>
      <c r="B376" s="226"/>
      <c r="C376" s="227"/>
      <c r="D376" s="228" t="s">
        <v>77</v>
      </c>
      <c r="E376" s="240" t="s">
        <v>640</v>
      </c>
      <c r="F376" s="240" t="s">
        <v>641</v>
      </c>
      <c r="G376" s="227"/>
      <c r="H376" s="227"/>
      <c r="I376" s="230"/>
      <c r="J376" s="241">
        <f>BK376</f>
        <v>0</v>
      </c>
      <c r="K376" s="227"/>
      <c r="L376" s="232"/>
      <c r="M376" s="233"/>
      <c r="N376" s="234"/>
      <c r="O376" s="234"/>
      <c r="P376" s="235">
        <f>SUM(P377:P399)</f>
        <v>0</v>
      </c>
      <c r="Q376" s="234"/>
      <c r="R376" s="235">
        <f>SUM(R377:R399)</f>
        <v>0.2632576</v>
      </c>
      <c r="S376" s="234"/>
      <c r="T376" s="236">
        <f>SUM(T377:T399)</f>
        <v>0.6771392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37" t="s">
        <v>88</v>
      </c>
      <c r="AT376" s="238" t="s">
        <v>77</v>
      </c>
      <c r="AU376" s="238" t="s">
        <v>8</v>
      </c>
      <c r="AY376" s="237" t="s">
        <v>139</v>
      </c>
      <c r="BK376" s="239">
        <f>SUM(BK377:BK399)</f>
        <v>0</v>
      </c>
    </row>
    <row r="377" spans="1:65" s="2" customFormat="1" ht="24" customHeight="1">
      <c r="A377" s="37"/>
      <c r="B377" s="38"/>
      <c r="C377" s="242" t="s">
        <v>642</v>
      </c>
      <c r="D377" s="242" t="s">
        <v>142</v>
      </c>
      <c r="E377" s="243" t="s">
        <v>1006</v>
      </c>
      <c r="F377" s="244" t="s">
        <v>1007</v>
      </c>
      <c r="G377" s="245" t="s">
        <v>153</v>
      </c>
      <c r="H377" s="246">
        <v>91.52</v>
      </c>
      <c r="I377" s="247"/>
      <c r="J377" s="248">
        <f>ROUND(I377*H377,0)</f>
        <v>0</v>
      </c>
      <c r="K377" s="244" t="s">
        <v>146</v>
      </c>
      <c r="L377" s="43"/>
      <c r="M377" s="249" t="s">
        <v>1</v>
      </c>
      <c r="N377" s="250" t="s">
        <v>44</v>
      </c>
      <c r="O377" s="90"/>
      <c r="P377" s="251">
        <f>O377*H377</f>
        <v>0</v>
      </c>
      <c r="Q377" s="251">
        <v>0</v>
      </c>
      <c r="R377" s="251">
        <f>Q377*H377</f>
        <v>0</v>
      </c>
      <c r="S377" s="251">
        <v>0.00191</v>
      </c>
      <c r="T377" s="252">
        <f>S377*H377</f>
        <v>0.1748032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53" t="s">
        <v>221</v>
      </c>
      <c r="AT377" s="253" t="s">
        <v>142</v>
      </c>
      <c r="AU377" s="253" t="s">
        <v>88</v>
      </c>
      <c r="AY377" s="16" t="s">
        <v>139</v>
      </c>
      <c r="BE377" s="254">
        <f>IF(N377="základní",J377,0)</f>
        <v>0</v>
      </c>
      <c r="BF377" s="254">
        <f>IF(N377="snížená",J377,0)</f>
        <v>0</v>
      </c>
      <c r="BG377" s="254">
        <f>IF(N377="zákl. přenesená",J377,0)</f>
        <v>0</v>
      </c>
      <c r="BH377" s="254">
        <f>IF(N377="sníž. přenesená",J377,0)</f>
        <v>0</v>
      </c>
      <c r="BI377" s="254">
        <f>IF(N377="nulová",J377,0)</f>
        <v>0</v>
      </c>
      <c r="BJ377" s="16" t="s">
        <v>88</v>
      </c>
      <c r="BK377" s="254">
        <f>ROUND(I377*H377,0)</f>
        <v>0</v>
      </c>
      <c r="BL377" s="16" t="s">
        <v>221</v>
      </c>
      <c r="BM377" s="253" t="s">
        <v>1008</v>
      </c>
    </row>
    <row r="378" spans="1:51" s="13" customFormat="1" ht="12">
      <c r="A378" s="13"/>
      <c r="B378" s="255"/>
      <c r="C378" s="256"/>
      <c r="D378" s="257" t="s">
        <v>149</v>
      </c>
      <c r="E378" s="258" t="s">
        <v>1</v>
      </c>
      <c r="F378" s="259" t="s">
        <v>1009</v>
      </c>
      <c r="G378" s="256"/>
      <c r="H378" s="260">
        <v>91.52</v>
      </c>
      <c r="I378" s="261"/>
      <c r="J378" s="256"/>
      <c r="K378" s="256"/>
      <c r="L378" s="262"/>
      <c r="M378" s="263"/>
      <c r="N378" s="264"/>
      <c r="O378" s="264"/>
      <c r="P378" s="264"/>
      <c r="Q378" s="264"/>
      <c r="R378" s="264"/>
      <c r="S378" s="264"/>
      <c r="T378" s="26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6" t="s">
        <v>149</v>
      </c>
      <c r="AU378" s="266" t="s">
        <v>88</v>
      </c>
      <c r="AV378" s="13" t="s">
        <v>88</v>
      </c>
      <c r="AW378" s="13" t="s">
        <v>33</v>
      </c>
      <c r="AX378" s="13" t="s">
        <v>78</v>
      </c>
      <c r="AY378" s="266" t="s">
        <v>139</v>
      </c>
    </row>
    <row r="379" spans="1:65" s="2" customFormat="1" ht="16.5" customHeight="1">
      <c r="A379" s="37"/>
      <c r="B379" s="38"/>
      <c r="C379" s="242" t="s">
        <v>650</v>
      </c>
      <c r="D379" s="242" t="s">
        <v>142</v>
      </c>
      <c r="E379" s="243" t="s">
        <v>643</v>
      </c>
      <c r="F379" s="244" t="s">
        <v>644</v>
      </c>
      <c r="G379" s="245" t="s">
        <v>153</v>
      </c>
      <c r="H379" s="246">
        <v>300.8</v>
      </c>
      <c r="I379" s="247"/>
      <c r="J379" s="248">
        <f>ROUND(I379*H379,0)</f>
        <v>0</v>
      </c>
      <c r="K379" s="244" t="s">
        <v>146</v>
      </c>
      <c r="L379" s="43"/>
      <c r="M379" s="249" t="s">
        <v>1</v>
      </c>
      <c r="N379" s="250" t="s">
        <v>44</v>
      </c>
      <c r="O379" s="90"/>
      <c r="P379" s="251">
        <f>O379*H379</f>
        <v>0</v>
      </c>
      <c r="Q379" s="251">
        <v>0</v>
      </c>
      <c r="R379" s="251">
        <f>Q379*H379</f>
        <v>0</v>
      </c>
      <c r="S379" s="251">
        <v>0.00167</v>
      </c>
      <c r="T379" s="252">
        <f>S379*H379</f>
        <v>0.502336</v>
      </c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R379" s="253" t="s">
        <v>221</v>
      </c>
      <c r="AT379" s="253" t="s">
        <v>142</v>
      </c>
      <c r="AU379" s="253" t="s">
        <v>88</v>
      </c>
      <c r="AY379" s="16" t="s">
        <v>139</v>
      </c>
      <c r="BE379" s="254">
        <f>IF(N379="základní",J379,0)</f>
        <v>0</v>
      </c>
      <c r="BF379" s="254">
        <f>IF(N379="snížená",J379,0)</f>
        <v>0</v>
      </c>
      <c r="BG379" s="254">
        <f>IF(N379="zákl. přenesená",J379,0)</f>
        <v>0</v>
      </c>
      <c r="BH379" s="254">
        <f>IF(N379="sníž. přenesená",J379,0)</f>
        <v>0</v>
      </c>
      <c r="BI379" s="254">
        <f>IF(N379="nulová",J379,0)</f>
        <v>0</v>
      </c>
      <c r="BJ379" s="16" t="s">
        <v>88</v>
      </c>
      <c r="BK379" s="254">
        <f>ROUND(I379*H379,0)</f>
        <v>0</v>
      </c>
      <c r="BL379" s="16" t="s">
        <v>221</v>
      </c>
      <c r="BM379" s="253" t="s">
        <v>645</v>
      </c>
    </row>
    <row r="380" spans="1:51" s="13" customFormat="1" ht="12">
      <c r="A380" s="13"/>
      <c r="B380" s="255"/>
      <c r="C380" s="256"/>
      <c r="D380" s="257" t="s">
        <v>149</v>
      </c>
      <c r="E380" s="258" t="s">
        <v>1</v>
      </c>
      <c r="F380" s="259" t="s">
        <v>646</v>
      </c>
      <c r="G380" s="256"/>
      <c r="H380" s="260">
        <v>18.8</v>
      </c>
      <c r="I380" s="261"/>
      <c r="J380" s="256"/>
      <c r="K380" s="256"/>
      <c r="L380" s="262"/>
      <c r="M380" s="263"/>
      <c r="N380" s="264"/>
      <c r="O380" s="264"/>
      <c r="P380" s="264"/>
      <c r="Q380" s="264"/>
      <c r="R380" s="264"/>
      <c r="S380" s="264"/>
      <c r="T380" s="265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6" t="s">
        <v>149</v>
      </c>
      <c r="AU380" s="266" t="s">
        <v>88</v>
      </c>
      <c r="AV380" s="13" t="s">
        <v>88</v>
      </c>
      <c r="AW380" s="13" t="s">
        <v>33</v>
      </c>
      <c r="AX380" s="13" t="s">
        <v>78</v>
      </c>
      <c r="AY380" s="266" t="s">
        <v>139</v>
      </c>
    </row>
    <row r="381" spans="1:51" s="13" customFormat="1" ht="12">
      <c r="A381" s="13"/>
      <c r="B381" s="255"/>
      <c r="C381" s="256"/>
      <c r="D381" s="257" t="s">
        <v>149</v>
      </c>
      <c r="E381" s="258" t="s">
        <v>1</v>
      </c>
      <c r="F381" s="259" t="s">
        <v>647</v>
      </c>
      <c r="G381" s="256"/>
      <c r="H381" s="260">
        <v>136.4</v>
      </c>
      <c r="I381" s="261"/>
      <c r="J381" s="256"/>
      <c r="K381" s="256"/>
      <c r="L381" s="262"/>
      <c r="M381" s="263"/>
      <c r="N381" s="264"/>
      <c r="O381" s="264"/>
      <c r="P381" s="264"/>
      <c r="Q381" s="264"/>
      <c r="R381" s="264"/>
      <c r="S381" s="264"/>
      <c r="T381" s="265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6" t="s">
        <v>149</v>
      </c>
      <c r="AU381" s="266" t="s">
        <v>88</v>
      </c>
      <c r="AV381" s="13" t="s">
        <v>88</v>
      </c>
      <c r="AW381" s="13" t="s">
        <v>33</v>
      </c>
      <c r="AX381" s="13" t="s">
        <v>78</v>
      </c>
      <c r="AY381" s="266" t="s">
        <v>139</v>
      </c>
    </row>
    <row r="382" spans="1:51" s="13" customFormat="1" ht="12">
      <c r="A382" s="13"/>
      <c r="B382" s="255"/>
      <c r="C382" s="256"/>
      <c r="D382" s="257" t="s">
        <v>149</v>
      </c>
      <c r="E382" s="258" t="s">
        <v>1</v>
      </c>
      <c r="F382" s="259" t="s">
        <v>648</v>
      </c>
      <c r="G382" s="256"/>
      <c r="H382" s="260">
        <v>68.8</v>
      </c>
      <c r="I382" s="261"/>
      <c r="J382" s="256"/>
      <c r="K382" s="256"/>
      <c r="L382" s="262"/>
      <c r="M382" s="263"/>
      <c r="N382" s="264"/>
      <c r="O382" s="264"/>
      <c r="P382" s="264"/>
      <c r="Q382" s="264"/>
      <c r="R382" s="264"/>
      <c r="S382" s="264"/>
      <c r="T382" s="26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6" t="s">
        <v>149</v>
      </c>
      <c r="AU382" s="266" t="s">
        <v>88</v>
      </c>
      <c r="AV382" s="13" t="s">
        <v>88</v>
      </c>
      <c r="AW382" s="13" t="s">
        <v>33</v>
      </c>
      <c r="AX382" s="13" t="s">
        <v>78</v>
      </c>
      <c r="AY382" s="266" t="s">
        <v>139</v>
      </c>
    </row>
    <row r="383" spans="1:51" s="13" customFormat="1" ht="12">
      <c r="A383" s="13"/>
      <c r="B383" s="255"/>
      <c r="C383" s="256"/>
      <c r="D383" s="257" t="s">
        <v>149</v>
      </c>
      <c r="E383" s="258" t="s">
        <v>1</v>
      </c>
      <c r="F383" s="259" t="s">
        <v>649</v>
      </c>
      <c r="G383" s="256"/>
      <c r="H383" s="260">
        <v>76.8</v>
      </c>
      <c r="I383" s="261"/>
      <c r="J383" s="256"/>
      <c r="K383" s="256"/>
      <c r="L383" s="262"/>
      <c r="M383" s="263"/>
      <c r="N383" s="264"/>
      <c r="O383" s="264"/>
      <c r="P383" s="264"/>
      <c r="Q383" s="264"/>
      <c r="R383" s="264"/>
      <c r="S383" s="264"/>
      <c r="T383" s="265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6" t="s">
        <v>149</v>
      </c>
      <c r="AU383" s="266" t="s">
        <v>88</v>
      </c>
      <c r="AV383" s="13" t="s">
        <v>88</v>
      </c>
      <c r="AW383" s="13" t="s">
        <v>33</v>
      </c>
      <c r="AX383" s="13" t="s">
        <v>78</v>
      </c>
      <c r="AY383" s="266" t="s">
        <v>139</v>
      </c>
    </row>
    <row r="384" spans="1:65" s="2" customFormat="1" ht="16.5" customHeight="1">
      <c r="A384" s="37"/>
      <c r="B384" s="38"/>
      <c r="C384" s="242" t="s">
        <v>656</v>
      </c>
      <c r="D384" s="242" t="s">
        <v>142</v>
      </c>
      <c r="E384" s="243" t="s">
        <v>651</v>
      </c>
      <c r="F384" s="244" t="s">
        <v>652</v>
      </c>
      <c r="G384" s="245" t="s">
        <v>153</v>
      </c>
      <c r="H384" s="246">
        <v>296</v>
      </c>
      <c r="I384" s="247"/>
      <c r="J384" s="248">
        <f>ROUND(I384*H384,0)</f>
        <v>0</v>
      </c>
      <c r="K384" s="244" t="s">
        <v>146</v>
      </c>
      <c r="L384" s="43"/>
      <c r="M384" s="249" t="s">
        <v>1</v>
      </c>
      <c r="N384" s="250" t="s">
        <v>44</v>
      </c>
      <c r="O384" s="90"/>
      <c r="P384" s="251">
        <f>O384*H384</f>
        <v>0</v>
      </c>
      <c r="Q384" s="251">
        <v>4E-05</v>
      </c>
      <c r="R384" s="251">
        <f>Q384*H384</f>
        <v>0.011840000000000002</v>
      </c>
      <c r="S384" s="251">
        <v>0</v>
      </c>
      <c r="T384" s="252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53" t="s">
        <v>221</v>
      </c>
      <c r="AT384" s="253" t="s">
        <v>142</v>
      </c>
      <c r="AU384" s="253" t="s">
        <v>88</v>
      </c>
      <c r="AY384" s="16" t="s">
        <v>139</v>
      </c>
      <c r="BE384" s="254">
        <f>IF(N384="základní",J384,0)</f>
        <v>0</v>
      </c>
      <c r="BF384" s="254">
        <f>IF(N384="snížená",J384,0)</f>
        <v>0</v>
      </c>
      <c r="BG384" s="254">
        <f>IF(N384="zákl. přenesená",J384,0)</f>
        <v>0</v>
      </c>
      <c r="BH384" s="254">
        <f>IF(N384="sníž. přenesená",J384,0)</f>
        <v>0</v>
      </c>
      <c r="BI384" s="254">
        <f>IF(N384="nulová",J384,0)</f>
        <v>0</v>
      </c>
      <c r="BJ384" s="16" t="s">
        <v>88</v>
      </c>
      <c r="BK384" s="254">
        <f>ROUND(I384*H384,0)</f>
        <v>0</v>
      </c>
      <c r="BL384" s="16" t="s">
        <v>221</v>
      </c>
      <c r="BM384" s="253" t="s">
        <v>1010</v>
      </c>
    </row>
    <row r="385" spans="1:51" s="13" customFormat="1" ht="12">
      <c r="A385" s="13"/>
      <c r="B385" s="255"/>
      <c r="C385" s="256"/>
      <c r="D385" s="257" t="s">
        <v>149</v>
      </c>
      <c r="E385" s="258" t="s">
        <v>1</v>
      </c>
      <c r="F385" s="259" t="s">
        <v>654</v>
      </c>
      <c r="G385" s="256"/>
      <c r="H385" s="260">
        <v>12.4</v>
      </c>
      <c r="I385" s="261"/>
      <c r="J385" s="256"/>
      <c r="K385" s="256"/>
      <c r="L385" s="262"/>
      <c r="M385" s="263"/>
      <c r="N385" s="264"/>
      <c r="O385" s="264"/>
      <c r="P385" s="264"/>
      <c r="Q385" s="264"/>
      <c r="R385" s="264"/>
      <c r="S385" s="264"/>
      <c r="T385" s="265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6" t="s">
        <v>149</v>
      </c>
      <c r="AU385" s="266" t="s">
        <v>88</v>
      </c>
      <c r="AV385" s="13" t="s">
        <v>88</v>
      </c>
      <c r="AW385" s="13" t="s">
        <v>33</v>
      </c>
      <c r="AX385" s="13" t="s">
        <v>78</v>
      </c>
      <c r="AY385" s="266" t="s">
        <v>139</v>
      </c>
    </row>
    <row r="386" spans="1:51" s="13" customFormat="1" ht="12">
      <c r="A386" s="13"/>
      <c r="B386" s="255"/>
      <c r="C386" s="256"/>
      <c r="D386" s="257" t="s">
        <v>149</v>
      </c>
      <c r="E386" s="258" t="s">
        <v>1</v>
      </c>
      <c r="F386" s="259" t="s">
        <v>647</v>
      </c>
      <c r="G386" s="256"/>
      <c r="H386" s="260">
        <v>136.4</v>
      </c>
      <c r="I386" s="261"/>
      <c r="J386" s="256"/>
      <c r="K386" s="256"/>
      <c r="L386" s="262"/>
      <c r="M386" s="263"/>
      <c r="N386" s="264"/>
      <c r="O386" s="264"/>
      <c r="P386" s="264"/>
      <c r="Q386" s="264"/>
      <c r="R386" s="264"/>
      <c r="S386" s="264"/>
      <c r="T386" s="26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6" t="s">
        <v>149</v>
      </c>
      <c r="AU386" s="266" t="s">
        <v>88</v>
      </c>
      <c r="AV386" s="13" t="s">
        <v>88</v>
      </c>
      <c r="AW386" s="13" t="s">
        <v>33</v>
      </c>
      <c r="AX386" s="13" t="s">
        <v>78</v>
      </c>
      <c r="AY386" s="266" t="s">
        <v>139</v>
      </c>
    </row>
    <row r="387" spans="1:51" s="13" customFormat="1" ht="12">
      <c r="A387" s="13"/>
      <c r="B387" s="255"/>
      <c r="C387" s="256"/>
      <c r="D387" s="257" t="s">
        <v>149</v>
      </c>
      <c r="E387" s="258" t="s">
        <v>1</v>
      </c>
      <c r="F387" s="259" t="s">
        <v>648</v>
      </c>
      <c r="G387" s="256"/>
      <c r="H387" s="260">
        <v>68.8</v>
      </c>
      <c r="I387" s="261"/>
      <c r="J387" s="256"/>
      <c r="K387" s="256"/>
      <c r="L387" s="262"/>
      <c r="M387" s="263"/>
      <c r="N387" s="264"/>
      <c r="O387" s="264"/>
      <c r="P387" s="264"/>
      <c r="Q387" s="264"/>
      <c r="R387" s="264"/>
      <c r="S387" s="264"/>
      <c r="T387" s="265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6" t="s">
        <v>149</v>
      </c>
      <c r="AU387" s="266" t="s">
        <v>88</v>
      </c>
      <c r="AV387" s="13" t="s">
        <v>88</v>
      </c>
      <c r="AW387" s="13" t="s">
        <v>33</v>
      </c>
      <c r="AX387" s="13" t="s">
        <v>78</v>
      </c>
      <c r="AY387" s="266" t="s">
        <v>139</v>
      </c>
    </row>
    <row r="388" spans="1:51" s="13" customFormat="1" ht="12">
      <c r="A388" s="13"/>
      <c r="B388" s="255"/>
      <c r="C388" s="256"/>
      <c r="D388" s="257" t="s">
        <v>149</v>
      </c>
      <c r="E388" s="258" t="s">
        <v>1</v>
      </c>
      <c r="F388" s="259" t="s">
        <v>655</v>
      </c>
      <c r="G388" s="256"/>
      <c r="H388" s="260">
        <v>78.4</v>
      </c>
      <c r="I388" s="261"/>
      <c r="J388" s="256"/>
      <c r="K388" s="256"/>
      <c r="L388" s="262"/>
      <c r="M388" s="263"/>
      <c r="N388" s="264"/>
      <c r="O388" s="264"/>
      <c r="P388" s="264"/>
      <c r="Q388" s="264"/>
      <c r="R388" s="264"/>
      <c r="S388" s="264"/>
      <c r="T388" s="265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6" t="s">
        <v>149</v>
      </c>
      <c r="AU388" s="266" t="s">
        <v>88</v>
      </c>
      <c r="AV388" s="13" t="s">
        <v>88</v>
      </c>
      <c r="AW388" s="13" t="s">
        <v>33</v>
      </c>
      <c r="AX388" s="13" t="s">
        <v>78</v>
      </c>
      <c r="AY388" s="266" t="s">
        <v>139</v>
      </c>
    </row>
    <row r="389" spans="1:65" s="2" customFormat="1" ht="24" customHeight="1">
      <c r="A389" s="37"/>
      <c r="B389" s="38"/>
      <c r="C389" s="267" t="s">
        <v>660</v>
      </c>
      <c r="D389" s="267" t="s">
        <v>189</v>
      </c>
      <c r="E389" s="268" t="s">
        <v>657</v>
      </c>
      <c r="F389" s="269" t="s">
        <v>658</v>
      </c>
      <c r="G389" s="270" t="s">
        <v>153</v>
      </c>
      <c r="H389" s="271">
        <v>78.4</v>
      </c>
      <c r="I389" s="272"/>
      <c r="J389" s="273">
        <f>ROUND(I389*H389,0)</f>
        <v>0</v>
      </c>
      <c r="K389" s="269" t="s">
        <v>1</v>
      </c>
      <c r="L389" s="274"/>
      <c r="M389" s="275" t="s">
        <v>1</v>
      </c>
      <c r="N389" s="276" t="s">
        <v>44</v>
      </c>
      <c r="O389" s="90"/>
      <c r="P389" s="251">
        <f>O389*H389</f>
        <v>0</v>
      </c>
      <c r="Q389" s="251">
        <v>0</v>
      </c>
      <c r="R389" s="251">
        <f>Q389*H389</f>
        <v>0</v>
      </c>
      <c r="S389" s="251">
        <v>0</v>
      </c>
      <c r="T389" s="252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53" t="s">
        <v>310</v>
      </c>
      <c r="AT389" s="253" t="s">
        <v>189</v>
      </c>
      <c r="AU389" s="253" t="s">
        <v>88</v>
      </c>
      <c r="AY389" s="16" t="s">
        <v>139</v>
      </c>
      <c r="BE389" s="254">
        <f>IF(N389="základní",J389,0)</f>
        <v>0</v>
      </c>
      <c r="BF389" s="254">
        <f>IF(N389="snížená",J389,0)</f>
        <v>0</v>
      </c>
      <c r="BG389" s="254">
        <f>IF(N389="zákl. přenesená",J389,0)</f>
        <v>0</v>
      </c>
      <c r="BH389" s="254">
        <f>IF(N389="sníž. přenesená",J389,0)</f>
        <v>0</v>
      </c>
      <c r="BI389" s="254">
        <f>IF(N389="nulová",J389,0)</f>
        <v>0</v>
      </c>
      <c r="BJ389" s="16" t="s">
        <v>88</v>
      </c>
      <c r="BK389" s="254">
        <f>ROUND(I389*H389,0)</f>
        <v>0</v>
      </c>
      <c r="BL389" s="16" t="s">
        <v>221</v>
      </c>
      <c r="BM389" s="253" t="s">
        <v>1011</v>
      </c>
    </row>
    <row r="390" spans="1:51" s="13" customFormat="1" ht="12">
      <c r="A390" s="13"/>
      <c r="B390" s="255"/>
      <c r="C390" s="256"/>
      <c r="D390" s="257" t="s">
        <v>149</v>
      </c>
      <c r="E390" s="258" t="s">
        <v>1</v>
      </c>
      <c r="F390" s="259" t="s">
        <v>655</v>
      </c>
      <c r="G390" s="256"/>
      <c r="H390" s="260">
        <v>78.4</v>
      </c>
      <c r="I390" s="261"/>
      <c r="J390" s="256"/>
      <c r="K390" s="256"/>
      <c r="L390" s="262"/>
      <c r="M390" s="263"/>
      <c r="N390" s="264"/>
      <c r="O390" s="264"/>
      <c r="P390" s="264"/>
      <c r="Q390" s="264"/>
      <c r="R390" s="264"/>
      <c r="S390" s="264"/>
      <c r="T390" s="265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6" t="s">
        <v>149</v>
      </c>
      <c r="AU390" s="266" t="s">
        <v>88</v>
      </c>
      <c r="AV390" s="13" t="s">
        <v>88</v>
      </c>
      <c r="AW390" s="13" t="s">
        <v>33</v>
      </c>
      <c r="AX390" s="13" t="s">
        <v>78</v>
      </c>
      <c r="AY390" s="266" t="s">
        <v>139</v>
      </c>
    </row>
    <row r="391" spans="1:65" s="2" customFormat="1" ht="24" customHeight="1">
      <c r="A391" s="37"/>
      <c r="B391" s="38"/>
      <c r="C391" s="267" t="s">
        <v>665</v>
      </c>
      <c r="D391" s="267" t="s">
        <v>189</v>
      </c>
      <c r="E391" s="268" t="s">
        <v>661</v>
      </c>
      <c r="F391" s="269" t="s">
        <v>662</v>
      </c>
      <c r="G391" s="270" t="s">
        <v>663</v>
      </c>
      <c r="H391" s="271">
        <v>32</v>
      </c>
      <c r="I391" s="272"/>
      <c r="J391" s="273">
        <f>ROUND(I391*H391,0)</f>
        <v>0</v>
      </c>
      <c r="K391" s="269" t="s">
        <v>1</v>
      </c>
      <c r="L391" s="274"/>
      <c r="M391" s="275" t="s">
        <v>1</v>
      </c>
      <c r="N391" s="276" t="s">
        <v>44</v>
      </c>
      <c r="O391" s="90"/>
      <c r="P391" s="251">
        <f>O391*H391</f>
        <v>0</v>
      </c>
      <c r="Q391" s="251">
        <v>0</v>
      </c>
      <c r="R391" s="251">
        <f>Q391*H391</f>
        <v>0</v>
      </c>
      <c r="S391" s="251">
        <v>0</v>
      </c>
      <c r="T391" s="252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53" t="s">
        <v>310</v>
      </c>
      <c r="AT391" s="253" t="s">
        <v>189</v>
      </c>
      <c r="AU391" s="253" t="s">
        <v>88</v>
      </c>
      <c r="AY391" s="16" t="s">
        <v>139</v>
      </c>
      <c r="BE391" s="254">
        <f>IF(N391="základní",J391,0)</f>
        <v>0</v>
      </c>
      <c r="BF391" s="254">
        <f>IF(N391="snížená",J391,0)</f>
        <v>0</v>
      </c>
      <c r="BG391" s="254">
        <f>IF(N391="zákl. přenesená",J391,0)</f>
        <v>0</v>
      </c>
      <c r="BH391" s="254">
        <f>IF(N391="sníž. přenesená",J391,0)</f>
        <v>0</v>
      </c>
      <c r="BI391" s="254">
        <f>IF(N391="nulová",J391,0)</f>
        <v>0</v>
      </c>
      <c r="BJ391" s="16" t="s">
        <v>88</v>
      </c>
      <c r="BK391" s="254">
        <f>ROUND(I391*H391,0)</f>
        <v>0</v>
      </c>
      <c r="BL391" s="16" t="s">
        <v>221</v>
      </c>
      <c r="BM391" s="253" t="s">
        <v>1012</v>
      </c>
    </row>
    <row r="392" spans="1:65" s="2" customFormat="1" ht="24" customHeight="1">
      <c r="A392" s="37"/>
      <c r="B392" s="38"/>
      <c r="C392" s="267" t="s">
        <v>669</v>
      </c>
      <c r="D392" s="267" t="s">
        <v>189</v>
      </c>
      <c r="E392" s="268" t="s">
        <v>666</v>
      </c>
      <c r="F392" s="269" t="s">
        <v>667</v>
      </c>
      <c r="G392" s="270" t="s">
        <v>153</v>
      </c>
      <c r="H392" s="271">
        <v>217.6</v>
      </c>
      <c r="I392" s="272"/>
      <c r="J392" s="273">
        <f>ROUND(I392*H392,0)</f>
        <v>0</v>
      </c>
      <c r="K392" s="269" t="s">
        <v>1</v>
      </c>
      <c r="L392" s="274"/>
      <c r="M392" s="275" t="s">
        <v>1</v>
      </c>
      <c r="N392" s="276" t="s">
        <v>44</v>
      </c>
      <c r="O392" s="90"/>
      <c r="P392" s="251">
        <f>O392*H392</f>
        <v>0</v>
      </c>
      <c r="Q392" s="251">
        <v>0</v>
      </c>
      <c r="R392" s="251">
        <f>Q392*H392</f>
        <v>0</v>
      </c>
      <c r="S392" s="251">
        <v>0</v>
      </c>
      <c r="T392" s="252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53" t="s">
        <v>310</v>
      </c>
      <c r="AT392" s="253" t="s">
        <v>189</v>
      </c>
      <c r="AU392" s="253" t="s">
        <v>88</v>
      </c>
      <c r="AY392" s="16" t="s">
        <v>139</v>
      </c>
      <c r="BE392" s="254">
        <f>IF(N392="základní",J392,0)</f>
        <v>0</v>
      </c>
      <c r="BF392" s="254">
        <f>IF(N392="snížená",J392,0)</f>
        <v>0</v>
      </c>
      <c r="BG392" s="254">
        <f>IF(N392="zákl. přenesená",J392,0)</f>
        <v>0</v>
      </c>
      <c r="BH392" s="254">
        <f>IF(N392="sníž. přenesená",J392,0)</f>
        <v>0</v>
      </c>
      <c r="BI392" s="254">
        <f>IF(N392="nulová",J392,0)</f>
        <v>0</v>
      </c>
      <c r="BJ392" s="16" t="s">
        <v>88</v>
      </c>
      <c r="BK392" s="254">
        <f>ROUND(I392*H392,0)</f>
        <v>0</v>
      </c>
      <c r="BL392" s="16" t="s">
        <v>221</v>
      </c>
      <c r="BM392" s="253" t="s">
        <v>1013</v>
      </c>
    </row>
    <row r="393" spans="1:51" s="13" customFormat="1" ht="12">
      <c r="A393" s="13"/>
      <c r="B393" s="255"/>
      <c r="C393" s="256"/>
      <c r="D393" s="257" t="s">
        <v>149</v>
      </c>
      <c r="E393" s="258" t="s">
        <v>1</v>
      </c>
      <c r="F393" s="259" t="s">
        <v>654</v>
      </c>
      <c r="G393" s="256"/>
      <c r="H393" s="260">
        <v>12.4</v>
      </c>
      <c r="I393" s="261"/>
      <c r="J393" s="256"/>
      <c r="K393" s="256"/>
      <c r="L393" s="262"/>
      <c r="M393" s="263"/>
      <c r="N393" s="264"/>
      <c r="O393" s="264"/>
      <c r="P393" s="264"/>
      <c r="Q393" s="264"/>
      <c r="R393" s="264"/>
      <c r="S393" s="264"/>
      <c r="T393" s="26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6" t="s">
        <v>149</v>
      </c>
      <c r="AU393" s="266" t="s">
        <v>88</v>
      </c>
      <c r="AV393" s="13" t="s">
        <v>88</v>
      </c>
      <c r="AW393" s="13" t="s">
        <v>33</v>
      </c>
      <c r="AX393" s="13" t="s">
        <v>78</v>
      </c>
      <c r="AY393" s="266" t="s">
        <v>139</v>
      </c>
    </row>
    <row r="394" spans="1:51" s="13" customFormat="1" ht="12">
      <c r="A394" s="13"/>
      <c r="B394" s="255"/>
      <c r="C394" s="256"/>
      <c r="D394" s="257" t="s">
        <v>149</v>
      </c>
      <c r="E394" s="258" t="s">
        <v>1</v>
      </c>
      <c r="F394" s="259" t="s">
        <v>647</v>
      </c>
      <c r="G394" s="256"/>
      <c r="H394" s="260">
        <v>136.4</v>
      </c>
      <c r="I394" s="261"/>
      <c r="J394" s="256"/>
      <c r="K394" s="256"/>
      <c r="L394" s="262"/>
      <c r="M394" s="263"/>
      <c r="N394" s="264"/>
      <c r="O394" s="264"/>
      <c r="P394" s="264"/>
      <c r="Q394" s="264"/>
      <c r="R394" s="264"/>
      <c r="S394" s="264"/>
      <c r="T394" s="265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6" t="s">
        <v>149</v>
      </c>
      <c r="AU394" s="266" t="s">
        <v>88</v>
      </c>
      <c r="AV394" s="13" t="s">
        <v>88</v>
      </c>
      <c r="AW394" s="13" t="s">
        <v>33</v>
      </c>
      <c r="AX394" s="13" t="s">
        <v>78</v>
      </c>
      <c r="AY394" s="266" t="s">
        <v>139</v>
      </c>
    </row>
    <row r="395" spans="1:51" s="13" customFormat="1" ht="12">
      <c r="A395" s="13"/>
      <c r="B395" s="255"/>
      <c r="C395" s="256"/>
      <c r="D395" s="257" t="s">
        <v>149</v>
      </c>
      <c r="E395" s="258" t="s">
        <v>1</v>
      </c>
      <c r="F395" s="259" t="s">
        <v>648</v>
      </c>
      <c r="G395" s="256"/>
      <c r="H395" s="260">
        <v>68.8</v>
      </c>
      <c r="I395" s="261"/>
      <c r="J395" s="256"/>
      <c r="K395" s="256"/>
      <c r="L395" s="262"/>
      <c r="M395" s="263"/>
      <c r="N395" s="264"/>
      <c r="O395" s="264"/>
      <c r="P395" s="264"/>
      <c r="Q395" s="264"/>
      <c r="R395" s="264"/>
      <c r="S395" s="264"/>
      <c r="T395" s="265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6" t="s">
        <v>149</v>
      </c>
      <c r="AU395" s="266" t="s">
        <v>88</v>
      </c>
      <c r="AV395" s="13" t="s">
        <v>88</v>
      </c>
      <c r="AW395" s="13" t="s">
        <v>33</v>
      </c>
      <c r="AX395" s="13" t="s">
        <v>78</v>
      </c>
      <c r="AY395" s="266" t="s">
        <v>139</v>
      </c>
    </row>
    <row r="396" spans="1:65" s="2" customFormat="1" ht="24" customHeight="1">
      <c r="A396" s="37"/>
      <c r="B396" s="38"/>
      <c r="C396" s="267" t="s">
        <v>673</v>
      </c>
      <c r="D396" s="267" t="s">
        <v>189</v>
      </c>
      <c r="E396" s="268" t="s">
        <v>670</v>
      </c>
      <c r="F396" s="269" t="s">
        <v>671</v>
      </c>
      <c r="G396" s="270" t="s">
        <v>663</v>
      </c>
      <c r="H396" s="271">
        <v>128</v>
      </c>
      <c r="I396" s="272"/>
      <c r="J396" s="273">
        <f>ROUND(I396*H396,0)</f>
        <v>0</v>
      </c>
      <c r="K396" s="269" t="s">
        <v>1</v>
      </c>
      <c r="L396" s="274"/>
      <c r="M396" s="275" t="s">
        <v>1</v>
      </c>
      <c r="N396" s="276" t="s">
        <v>44</v>
      </c>
      <c r="O396" s="90"/>
      <c r="P396" s="251">
        <f>O396*H396</f>
        <v>0</v>
      </c>
      <c r="Q396" s="251">
        <v>0</v>
      </c>
      <c r="R396" s="251">
        <f>Q396*H396</f>
        <v>0</v>
      </c>
      <c r="S396" s="251">
        <v>0</v>
      </c>
      <c r="T396" s="252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253" t="s">
        <v>310</v>
      </c>
      <c r="AT396" s="253" t="s">
        <v>189</v>
      </c>
      <c r="AU396" s="253" t="s">
        <v>88</v>
      </c>
      <c r="AY396" s="16" t="s">
        <v>139</v>
      </c>
      <c r="BE396" s="254">
        <f>IF(N396="základní",J396,0)</f>
        <v>0</v>
      </c>
      <c r="BF396" s="254">
        <f>IF(N396="snížená",J396,0)</f>
        <v>0</v>
      </c>
      <c r="BG396" s="254">
        <f>IF(N396="zákl. přenesená",J396,0)</f>
        <v>0</v>
      </c>
      <c r="BH396" s="254">
        <f>IF(N396="sníž. přenesená",J396,0)</f>
        <v>0</v>
      </c>
      <c r="BI396" s="254">
        <f>IF(N396="nulová",J396,0)</f>
        <v>0</v>
      </c>
      <c r="BJ396" s="16" t="s">
        <v>88</v>
      </c>
      <c r="BK396" s="254">
        <f>ROUND(I396*H396,0)</f>
        <v>0</v>
      </c>
      <c r="BL396" s="16" t="s">
        <v>221</v>
      </c>
      <c r="BM396" s="253" t="s">
        <v>1014</v>
      </c>
    </row>
    <row r="397" spans="1:65" s="2" customFormat="1" ht="24" customHeight="1">
      <c r="A397" s="37"/>
      <c r="B397" s="38"/>
      <c r="C397" s="242" t="s">
        <v>678</v>
      </c>
      <c r="D397" s="242" t="s">
        <v>142</v>
      </c>
      <c r="E397" s="243" t="s">
        <v>674</v>
      </c>
      <c r="F397" s="244" t="s">
        <v>675</v>
      </c>
      <c r="G397" s="245" t="s">
        <v>153</v>
      </c>
      <c r="H397" s="246">
        <v>136.64</v>
      </c>
      <c r="I397" s="247"/>
      <c r="J397" s="248">
        <f>ROUND(I397*H397,0)</f>
        <v>0</v>
      </c>
      <c r="K397" s="244" t="s">
        <v>146</v>
      </c>
      <c r="L397" s="43"/>
      <c r="M397" s="249" t="s">
        <v>1</v>
      </c>
      <c r="N397" s="250" t="s">
        <v>44</v>
      </c>
      <c r="O397" s="90"/>
      <c r="P397" s="251">
        <f>O397*H397</f>
        <v>0</v>
      </c>
      <c r="Q397" s="251">
        <v>0.00184</v>
      </c>
      <c r="R397" s="251">
        <f>Q397*H397</f>
        <v>0.25141759999999996</v>
      </c>
      <c r="S397" s="251">
        <v>0</v>
      </c>
      <c r="T397" s="252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53" t="s">
        <v>221</v>
      </c>
      <c r="AT397" s="253" t="s">
        <v>142</v>
      </c>
      <c r="AU397" s="253" t="s">
        <v>88</v>
      </c>
      <c r="AY397" s="16" t="s">
        <v>139</v>
      </c>
      <c r="BE397" s="254">
        <f>IF(N397="základní",J397,0)</f>
        <v>0</v>
      </c>
      <c r="BF397" s="254">
        <f>IF(N397="snížená",J397,0)</f>
        <v>0</v>
      </c>
      <c r="BG397" s="254">
        <f>IF(N397="zákl. přenesená",J397,0)</f>
        <v>0</v>
      </c>
      <c r="BH397" s="254">
        <f>IF(N397="sníž. přenesená",J397,0)</f>
        <v>0</v>
      </c>
      <c r="BI397" s="254">
        <f>IF(N397="nulová",J397,0)</f>
        <v>0</v>
      </c>
      <c r="BJ397" s="16" t="s">
        <v>88</v>
      </c>
      <c r="BK397" s="254">
        <f>ROUND(I397*H397,0)</f>
        <v>0</v>
      </c>
      <c r="BL397" s="16" t="s">
        <v>221</v>
      </c>
      <c r="BM397" s="253" t="s">
        <v>1015</v>
      </c>
    </row>
    <row r="398" spans="1:51" s="13" customFormat="1" ht="12">
      <c r="A398" s="13"/>
      <c r="B398" s="255"/>
      <c r="C398" s="256"/>
      <c r="D398" s="257" t="s">
        <v>149</v>
      </c>
      <c r="E398" s="258" t="s">
        <v>1</v>
      </c>
      <c r="F398" s="259" t="s">
        <v>677</v>
      </c>
      <c r="G398" s="256"/>
      <c r="H398" s="260">
        <v>136.64</v>
      </c>
      <c r="I398" s="261"/>
      <c r="J398" s="256"/>
      <c r="K398" s="256"/>
      <c r="L398" s="262"/>
      <c r="M398" s="263"/>
      <c r="N398" s="264"/>
      <c r="O398" s="264"/>
      <c r="P398" s="264"/>
      <c r="Q398" s="264"/>
      <c r="R398" s="264"/>
      <c r="S398" s="264"/>
      <c r="T398" s="265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6" t="s">
        <v>149</v>
      </c>
      <c r="AU398" s="266" t="s">
        <v>88</v>
      </c>
      <c r="AV398" s="13" t="s">
        <v>88</v>
      </c>
      <c r="AW398" s="13" t="s">
        <v>33</v>
      </c>
      <c r="AX398" s="13" t="s">
        <v>78</v>
      </c>
      <c r="AY398" s="266" t="s">
        <v>139</v>
      </c>
    </row>
    <row r="399" spans="1:65" s="2" customFormat="1" ht="24" customHeight="1">
      <c r="A399" s="37"/>
      <c r="B399" s="38"/>
      <c r="C399" s="242" t="s">
        <v>684</v>
      </c>
      <c r="D399" s="242" t="s">
        <v>142</v>
      </c>
      <c r="E399" s="243" t="s">
        <v>679</v>
      </c>
      <c r="F399" s="244" t="s">
        <v>680</v>
      </c>
      <c r="G399" s="245" t="s">
        <v>583</v>
      </c>
      <c r="H399" s="246">
        <v>0.263</v>
      </c>
      <c r="I399" s="247"/>
      <c r="J399" s="248">
        <f>ROUND(I399*H399,0)</f>
        <v>0</v>
      </c>
      <c r="K399" s="244" t="s">
        <v>146</v>
      </c>
      <c r="L399" s="43"/>
      <c r="M399" s="249" t="s">
        <v>1</v>
      </c>
      <c r="N399" s="250" t="s">
        <v>44</v>
      </c>
      <c r="O399" s="90"/>
      <c r="P399" s="251">
        <f>O399*H399</f>
        <v>0</v>
      </c>
      <c r="Q399" s="251">
        <v>0</v>
      </c>
      <c r="R399" s="251">
        <f>Q399*H399</f>
        <v>0</v>
      </c>
      <c r="S399" s="251">
        <v>0</v>
      </c>
      <c r="T399" s="252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53" t="s">
        <v>221</v>
      </c>
      <c r="AT399" s="253" t="s">
        <v>142</v>
      </c>
      <c r="AU399" s="253" t="s">
        <v>88</v>
      </c>
      <c r="AY399" s="16" t="s">
        <v>139</v>
      </c>
      <c r="BE399" s="254">
        <f>IF(N399="základní",J399,0)</f>
        <v>0</v>
      </c>
      <c r="BF399" s="254">
        <f>IF(N399="snížená",J399,0)</f>
        <v>0</v>
      </c>
      <c r="BG399" s="254">
        <f>IF(N399="zákl. přenesená",J399,0)</f>
        <v>0</v>
      </c>
      <c r="BH399" s="254">
        <f>IF(N399="sníž. přenesená",J399,0)</f>
        <v>0</v>
      </c>
      <c r="BI399" s="254">
        <f>IF(N399="nulová",J399,0)</f>
        <v>0</v>
      </c>
      <c r="BJ399" s="16" t="s">
        <v>88</v>
      </c>
      <c r="BK399" s="254">
        <f>ROUND(I399*H399,0)</f>
        <v>0</v>
      </c>
      <c r="BL399" s="16" t="s">
        <v>221</v>
      </c>
      <c r="BM399" s="253" t="s">
        <v>681</v>
      </c>
    </row>
    <row r="400" spans="1:63" s="12" customFormat="1" ht="22.8" customHeight="1">
      <c r="A400" s="12"/>
      <c r="B400" s="226"/>
      <c r="C400" s="227"/>
      <c r="D400" s="228" t="s">
        <v>77</v>
      </c>
      <c r="E400" s="240" t="s">
        <v>682</v>
      </c>
      <c r="F400" s="240" t="s">
        <v>683</v>
      </c>
      <c r="G400" s="227"/>
      <c r="H400" s="227"/>
      <c r="I400" s="230"/>
      <c r="J400" s="241">
        <f>BK400</f>
        <v>0</v>
      </c>
      <c r="K400" s="227"/>
      <c r="L400" s="232"/>
      <c r="M400" s="233"/>
      <c r="N400" s="234"/>
      <c r="O400" s="234"/>
      <c r="P400" s="235">
        <f>SUM(P401:P415)</f>
        <v>0</v>
      </c>
      <c r="Q400" s="234"/>
      <c r="R400" s="235">
        <f>SUM(R401:R415)</f>
        <v>0.376996</v>
      </c>
      <c r="S400" s="234"/>
      <c r="T400" s="236">
        <f>SUM(T401:T415)</f>
        <v>0.0648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37" t="s">
        <v>88</v>
      </c>
      <c r="AT400" s="238" t="s">
        <v>77</v>
      </c>
      <c r="AU400" s="238" t="s">
        <v>8</v>
      </c>
      <c r="AY400" s="237" t="s">
        <v>139</v>
      </c>
      <c r="BK400" s="239">
        <f>SUM(BK401:BK415)</f>
        <v>0</v>
      </c>
    </row>
    <row r="401" spans="1:65" s="2" customFormat="1" ht="24" customHeight="1">
      <c r="A401" s="37"/>
      <c r="B401" s="38"/>
      <c r="C401" s="242" t="s">
        <v>689</v>
      </c>
      <c r="D401" s="242" t="s">
        <v>142</v>
      </c>
      <c r="E401" s="243" t="s">
        <v>685</v>
      </c>
      <c r="F401" s="244" t="s">
        <v>686</v>
      </c>
      <c r="G401" s="245" t="s">
        <v>170</v>
      </c>
      <c r="H401" s="246">
        <v>8</v>
      </c>
      <c r="I401" s="247"/>
      <c r="J401" s="248">
        <f>ROUND(I401*H401,0)</f>
        <v>0</v>
      </c>
      <c r="K401" s="244" t="s">
        <v>146</v>
      </c>
      <c r="L401" s="43"/>
      <c r="M401" s="249" t="s">
        <v>1</v>
      </c>
      <c r="N401" s="250" t="s">
        <v>44</v>
      </c>
      <c r="O401" s="90"/>
      <c r="P401" s="251">
        <f>O401*H401</f>
        <v>0</v>
      </c>
      <c r="Q401" s="251">
        <v>0</v>
      </c>
      <c r="R401" s="251">
        <f>Q401*H401</f>
        <v>0</v>
      </c>
      <c r="S401" s="251">
        <v>0.005</v>
      </c>
      <c r="T401" s="252">
        <f>S401*H401</f>
        <v>0.04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53" t="s">
        <v>221</v>
      </c>
      <c r="AT401" s="253" t="s">
        <v>142</v>
      </c>
      <c r="AU401" s="253" t="s">
        <v>88</v>
      </c>
      <c r="AY401" s="16" t="s">
        <v>139</v>
      </c>
      <c r="BE401" s="254">
        <f>IF(N401="základní",J401,0)</f>
        <v>0</v>
      </c>
      <c r="BF401" s="254">
        <f>IF(N401="snížená",J401,0)</f>
        <v>0</v>
      </c>
      <c r="BG401" s="254">
        <f>IF(N401="zákl. přenesená",J401,0)</f>
        <v>0</v>
      </c>
      <c r="BH401" s="254">
        <f>IF(N401="sníž. přenesená",J401,0)</f>
        <v>0</v>
      </c>
      <c r="BI401" s="254">
        <f>IF(N401="nulová",J401,0)</f>
        <v>0</v>
      </c>
      <c r="BJ401" s="16" t="s">
        <v>88</v>
      </c>
      <c r="BK401" s="254">
        <f>ROUND(I401*H401,0)</f>
        <v>0</v>
      </c>
      <c r="BL401" s="16" t="s">
        <v>221</v>
      </c>
      <c r="BM401" s="253" t="s">
        <v>687</v>
      </c>
    </row>
    <row r="402" spans="1:51" s="13" customFormat="1" ht="12">
      <c r="A402" s="13"/>
      <c r="B402" s="255"/>
      <c r="C402" s="256"/>
      <c r="D402" s="257" t="s">
        <v>149</v>
      </c>
      <c r="E402" s="258" t="s">
        <v>1</v>
      </c>
      <c r="F402" s="259" t="s">
        <v>688</v>
      </c>
      <c r="G402" s="256"/>
      <c r="H402" s="260">
        <v>8</v>
      </c>
      <c r="I402" s="261"/>
      <c r="J402" s="256"/>
      <c r="K402" s="256"/>
      <c r="L402" s="262"/>
      <c r="M402" s="263"/>
      <c r="N402" s="264"/>
      <c r="O402" s="264"/>
      <c r="P402" s="264"/>
      <c r="Q402" s="264"/>
      <c r="R402" s="264"/>
      <c r="S402" s="264"/>
      <c r="T402" s="265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6" t="s">
        <v>149</v>
      </c>
      <c r="AU402" s="266" t="s">
        <v>88</v>
      </c>
      <c r="AV402" s="13" t="s">
        <v>88</v>
      </c>
      <c r="AW402" s="13" t="s">
        <v>33</v>
      </c>
      <c r="AX402" s="13" t="s">
        <v>78</v>
      </c>
      <c r="AY402" s="266" t="s">
        <v>139</v>
      </c>
    </row>
    <row r="403" spans="1:65" s="2" customFormat="1" ht="24" customHeight="1">
      <c r="A403" s="37"/>
      <c r="B403" s="38"/>
      <c r="C403" s="242" t="s">
        <v>694</v>
      </c>
      <c r="D403" s="242" t="s">
        <v>142</v>
      </c>
      <c r="E403" s="243" t="s">
        <v>690</v>
      </c>
      <c r="F403" s="244" t="s">
        <v>691</v>
      </c>
      <c r="G403" s="245" t="s">
        <v>160</v>
      </c>
      <c r="H403" s="246">
        <v>18.6</v>
      </c>
      <c r="I403" s="247"/>
      <c r="J403" s="248">
        <f>ROUND(I403*H403,0)</f>
        <v>0</v>
      </c>
      <c r="K403" s="244" t="s">
        <v>146</v>
      </c>
      <c r="L403" s="43"/>
      <c r="M403" s="249" t="s">
        <v>1</v>
      </c>
      <c r="N403" s="250" t="s">
        <v>44</v>
      </c>
      <c r="O403" s="90"/>
      <c r="P403" s="251">
        <f>O403*H403</f>
        <v>0</v>
      </c>
      <c r="Q403" s="251">
        <v>0.00026</v>
      </c>
      <c r="R403" s="251">
        <f>Q403*H403</f>
        <v>0.004836</v>
      </c>
      <c r="S403" s="251">
        <v>0</v>
      </c>
      <c r="T403" s="252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53" t="s">
        <v>221</v>
      </c>
      <c r="AT403" s="253" t="s">
        <v>142</v>
      </c>
      <c r="AU403" s="253" t="s">
        <v>88</v>
      </c>
      <c r="AY403" s="16" t="s">
        <v>139</v>
      </c>
      <c r="BE403" s="254">
        <f>IF(N403="základní",J403,0)</f>
        <v>0</v>
      </c>
      <c r="BF403" s="254">
        <f>IF(N403="snížená",J403,0)</f>
        <v>0</v>
      </c>
      <c r="BG403" s="254">
        <f>IF(N403="zákl. přenesená",J403,0)</f>
        <v>0</v>
      </c>
      <c r="BH403" s="254">
        <f>IF(N403="sníž. přenesená",J403,0)</f>
        <v>0</v>
      </c>
      <c r="BI403" s="254">
        <f>IF(N403="nulová",J403,0)</f>
        <v>0</v>
      </c>
      <c r="BJ403" s="16" t="s">
        <v>88</v>
      </c>
      <c r="BK403" s="254">
        <f>ROUND(I403*H403,0)</f>
        <v>0</v>
      </c>
      <c r="BL403" s="16" t="s">
        <v>221</v>
      </c>
      <c r="BM403" s="253" t="s">
        <v>692</v>
      </c>
    </row>
    <row r="404" spans="1:51" s="13" customFormat="1" ht="12">
      <c r="A404" s="13"/>
      <c r="B404" s="255"/>
      <c r="C404" s="256"/>
      <c r="D404" s="257" t="s">
        <v>149</v>
      </c>
      <c r="E404" s="258" t="s">
        <v>1</v>
      </c>
      <c r="F404" s="259" t="s">
        <v>693</v>
      </c>
      <c r="G404" s="256"/>
      <c r="H404" s="260">
        <v>18.6</v>
      </c>
      <c r="I404" s="261"/>
      <c r="J404" s="256"/>
      <c r="K404" s="256"/>
      <c r="L404" s="262"/>
      <c r="M404" s="263"/>
      <c r="N404" s="264"/>
      <c r="O404" s="264"/>
      <c r="P404" s="264"/>
      <c r="Q404" s="264"/>
      <c r="R404" s="264"/>
      <c r="S404" s="264"/>
      <c r="T404" s="265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6" t="s">
        <v>149</v>
      </c>
      <c r="AU404" s="266" t="s">
        <v>88</v>
      </c>
      <c r="AV404" s="13" t="s">
        <v>88</v>
      </c>
      <c r="AW404" s="13" t="s">
        <v>33</v>
      </c>
      <c r="AX404" s="13" t="s">
        <v>78</v>
      </c>
      <c r="AY404" s="266" t="s">
        <v>139</v>
      </c>
    </row>
    <row r="405" spans="1:65" s="2" customFormat="1" ht="24" customHeight="1">
      <c r="A405" s="37"/>
      <c r="B405" s="38"/>
      <c r="C405" s="267" t="s">
        <v>698</v>
      </c>
      <c r="D405" s="267" t="s">
        <v>189</v>
      </c>
      <c r="E405" s="268" t="s">
        <v>695</v>
      </c>
      <c r="F405" s="269" t="s">
        <v>696</v>
      </c>
      <c r="G405" s="270" t="s">
        <v>170</v>
      </c>
      <c r="H405" s="271">
        <v>8</v>
      </c>
      <c r="I405" s="272"/>
      <c r="J405" s="273">
        <f>ROUND(I405*H405,0)</f>
        <v>0</v>
      </c>
      <c r="K405" s="269" t="s">
        <v>1</v>
      </c>
      <c r="L405" s="274"/>
      <c r="M405" s="275" t="s">
        <v>1</v>
      </c>
      <c r="N405" s="276" t="s">
        <v>44</v>
      </c>
      <c r="O405" s="90"/>
      <c r="P405" s="251">
        <f>O405*H405</f>
        <v>0</v>
      </c>
      <c r="Q405" s="251">
        <v>0.0389</v>
      </c>
      <c r="R405" s="251">
        <f>Q405*H405</f>
        <v>0.3112</v>
      </c>
      <c r="S405" s="251">
        <v>0</v>
      </c>
      <c r="T405" s="252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53" t="s">
        <v>310</v>
      </c>
      <c r="AT405" s="253" t="s">
        <v>189</v>
      </c>
      <c r="AU405" s="253" t="s">
        <v>88</v>
      </c>
      <c r="AY405" s="16" t="s">
        <v>139</v>
      </c>
      <c r="BE405" s="254">
        <f>IF(N405="základní",J405,0)</f>
        <v>0</v>
      </c>
      <c r="BF405" s="254">
        <f>IF(N405="snížená",J405,0)</f>
        <v>0</v>
      </c>
      <c r="BG405" s="254">
        <f>IF(N405="zákl. přenesená",J405,0)</f>
        <v>0</v>
      </c>
      <c r="BH405" s="254">
        <f>IF(N405="sníž. přenesená",J405,0)</f>
        <v>0</v>
      </c>
      <c r="BI405" s="254">
        <f>IF(N405="nulová",J405,0)</f>
        <v>0</v>
      </c>
      <c r="BJ405" s="16" t="s">
        <v>88</v>
      </c>
      <c r="BK405" s="254">
        <f>ROUND(I405*H405,0)</f>
        <v>0</v>
      </c>
      <c r="BL405" s="16" t="s">
        <v>221</v>
      </c>
      <c r="BM405" s="253" t="s">
        <v>697</v>
      </c>
    </row>
    <row r="406" spans="1:65" s="2" customFormat="1" ht="24" customHeight="1">
      <c r="A406" s="37"/>
      <c r="B406" s="38"/>
      <c r="C406" s="242" t="s">
        <v>703</v>
      </c>
      <c r="D406" s="242" t="s">
        <v>142</v>
      </c>
      <c r="E406" s="243" t="s">
        <v>699</v>
      </c>
      <c r="F406" s="244" t="s">
        <v>700</v>
      </c>
      <c r="G406" s="245" t="s">
        <v>153</v>
      </c>
      <c r="H406" s="246">
        <v>48</v>
      </c>
      <c r="I406" s="247"/>
      <c r="J406" s="248">
        <f>ROUND(I406*H406,0)</f>
        <v>0</v>
      </c>
      <c r="K406" s="244" t="s">
        <v>146</v>
      </c>
      <c r="L406" s="43"/>
      <c r="M406" s="249" t="s">
        <v>1</v>
      </c>
      <c r="N406" s="250" t="s">
        <v>44</v>
      </c>
      <c r="O406" s="90"/>
      <c r="P406" s="251">
        <f>O406*H406</f>
        <v>0</v>
      </c>
      <c r="Q406" s="251">
        <v>0.00015</v>
      </c>
      <c r="R406" s="251">
        <f>Q406*H406</f>
        <v>0.0072</v>
      </c>
      <c r="S406" s="251">
        <v>0</v>
      </c>
      <c r="T406" s="252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253" t="s">
        <v>221</v>
      </c>
      <c r="AT406" s="253" t="s">
        <v>142</v>
      </c>
      <c r="AU406" s="253" t="s">
        <v>88</v>
      </c>
      <c r="AY406" s="16" t="s">
        <v>139</v>
      </c>
      <c r="BE406" s="254">
        <f>IF(N406="základní",J406,0)</f>
        <v>0</v>
      </c>
      <c r="BF406" s="254">
        <f>IF(N406="snížená",J406,0)</f>
        <v>0</v>
      </c>
      <c r="BG406" s="254">
        <f>IF(N406="zákl. přenesená",J406,0)</f>
        <v>0</v>
      </c>
      <c r="BH406" s="254">
        <f>IF(N406="sníž. přenesená",J406,0)</f>
        <v>0</v>
      </c>
      <c r="BI406" s="254">
        <f>IF(N406="nulová",J406,0)</f>
        <v>0</v>
      </c>
      <c r="BJ406" s="16" t="s">
        <v>88</v>
      </c>
      <c r="BK406" s="254">
        <f>ROUND(I406*H406,0)</f>
        <v>0</v>
      </c>
      <c r="BL406" s="16" t="s">
        <v>221</v>
      </c>
      <c r="BM406" s="253" t="s">
        <v>701</v>
      </c>
    </row>
    <row r="407" spans="1:51" s="13" customFormat="1" ht="12">
      <c r="A407" s="13"/>
      <c r="B407" s="255"/>
      <c r="C407" s="256"/>
      <c r="D407" s="257" t="s">
        <v>149</v>
      </c>
      <c r="E407" s="258" t="s">
        <v>1</v>
      </c>
      <c r="F407" s="259" t="s">
        <v>702</v>
      </c>
      <c r="G407" s="256"/>
      <c r="H407" s="260">
        <v>48</v>
      </c>
      <c r="I407" s="261"/>
      <c r="J407" s="256"/>
      <c r="K407" s="256"/>
      <c r="L407" s="262"/>
      <c r="M407" s="263"/>
      <c r="N407" s="264"/>
      <c r="O407" s="264"/>
      <c r="P407" s="264"/>
      <c r="Q407" s="264"/>
      <c r="R407" s="264"/>
      <c r="S407" s="264"/>
      <c r="T407" s="265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6" t="s">
        <v>149</v>
      </c>
      <c r="AU407" s="266" t="s">
        <v>88</v>
      </c>
      <c r="AV407" s="13" t="s">
        <v>88</v>
      </c>
      <c r="AW407" s="13" t="s">
        <v>33</v>
      </c>
      <c r="AX407" s="13" t="s">
        <v>78</v>
      </c>
      <c r="AY407" s="266" t="s">
        <v>139</v>
      </c>
    </row>
    <row r="408" spans="1:65" s="2" customFormat="1" ht="16.5" customHeight="1">
      <c r="A408" s="37"/>
      <c r="B408" s="38"/>
      <c r="C408" s="242" t="s">
        <v>708</v>
      </c>
      <c r="D408" s="242" t="s">
        <v>142</v>
      </c>
      <c r="E408" s="243" t="s">
        <v>704</v>
      </c>
      <c r="F408" s="244" t="s">
        <v>705</v>
      </c>
      <c r="G408" s="245" t="s">
        <v>153</v>
      </c>
      <c r="H408" s="246">
        <v>49.6</v>
      </c>
      <c r="I408" s="247"/>
      <c r="J408" s="248">
        <f>ROUND(I408*H408,0)</f>
        <v>0</v>
      </c>
      <c r="K408" s="244" t="s">
        <v>146</v>
      </c>
      <c r="L408" s="43"/>
      <c r="M408" s="249" t="s">
        <v>1</v>
      </c>
      <c r="N408" s="250" t="s">
        <v>44</v>
      </c>
      <c r="O408" s="90"/>
      <c r="P408" s="251">
        <f>O408*H408</f>
        <v>0</v>
      </c>
      <c r="Q408" s="251">
        <v>0</v>
      </c>
      <c r="R408" s="251">
        <f>Q408*H408</f>
        <v>0</v>
      </c>
      <c r="S408" s="251">
        <v>0.0005</v>
      </c>
      <c r="T408" s="252">
        <f>S408*H408</f>
        <v>0.024800000000000003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53" t="s">
        <v>221</v>
      </c>
      <c r="AT408" s="253" t="s">
        <v>142</v>
      </c>
      <c r="AU408" s="253" t="s">
        <v>88</v>
      </c>
      <c r="AY408" s="16" t="s">
        <v>139</v>
      </c>
      <c r="BE408" s="254">
        <f>IF(N408="základní",J408,0)</f>
        <v>0</v>
      </c>
      <c r="BF408" s="254">
        <f>IF(N408="snížená",J408,0)</f>
        <v>0</v>
      </c>
      <c r="BG408" s="254">
        <f>IF(N408="zákl. přenesená",J408,0)</f>
        <v>0</v>
      </c>
      <c r="BH408" s="254">
        <f>IF(N408="sníž. přenesená",J408,0)</f>
        <v>0</v>
      </c>
      <c r="BI408" s="254">
        <f>IF(N408="nulová",J408,0)</f>
        <v>0</v>
      </c>
      <c r="BJ408" s="16" t="s">
        <v>88</v>
      </c>
      <c r="BK408" s="254">
        <f>ROUND(I408*H408,0)</f>
        <v>0</v>
      </c>
      <c r="BL408" s="16" t="s">
        <v>221</v>
      </c>
      <c r="BM408" s="253" t="s">
        <v>706</v>
      </c>
    </row>
    <row r="409" spans="1:51" s="13" customFormat="1" ht="12">
      <c r="A409" s="13"/>
      <c r="B409" s="255"/>
      <c r="C409" s="256"/>
      <c r="D409" s="257" t="s">
        <v>149</v>
      </c>
      <c r="E409" s="258" t="s">
        <v>1</v>
      </c>
      <c r="F409" s="259" t="s">
        <v>707</v>
      </c>
      <c r="G409" s="256"/>
      <c r="H409" s="260">
        <v>49.6</v>
      </c>
      <c r="I409" s="261"/>
      <c r="J409" s="256"/>
      <c r="K409" s="256"/>
      <c r="L409" s="262"/>
      <c r="M409" s="263"/>
      <c r="N409" s="264"/>
      <c r="O409" s="264"/>
      <c r="P409" s="264"/>
      <c r="Q409" s="264"/>
      <c r="R409" s="264"/>
      <c r="S409" s="264"/>
      <c r="T409" s="265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6" t="s">
        <v>149</v>
      </c>
      <c r="AU409" s="266" t="s">
        <v>88</v>
      </c>
      <c r="AV409" s="13" t="s">
        <v>88</v>
      </c>
      <c r="AW409" s="13" t="s">
        <v>33</v>
      </c>
      <c r="AX409" s="13" t="s">
        <v>78</v>
      </c>
      <c r="AY409" s="266" t="s">
        <v>139</v>
      </c>
    </row>
    <row r="410" spans="1:65" s="2" customFormat="1" ht="24" customHeight="1">
      <c r="A410" s="37"/>
      <c r="B410" s="38"/>
      <c r="C410" s="242" t="s">
        <v>712</v>
      </c>
      <c r="D410" s="242" t="s">
        <v>142</v>
      </c>
      <c r="E410" s="243" t="s">
        <v>709</v>
      </c>
      <c r="F410" s="244" t="s">
        <v>710</v>
      </c>
      <c r="G410" s="245" t="s">
        <v>170</v>
      </c>
      <c r="H410" s="246">
        <v>8</v>
      </c>
      <c r="I410" s="247"/>
      <c r="J410" s="248">
        <f>ROUND(I410*H410,0)</f>
        <v>0</v>
      </c>
      <c r="K410" s="244" t="s">
        <v>146</v>
      </c>
      <c r="L410" s="43"/>
      <c r="M410" s="249" t="s">
        <v>1</v>
      </c>
      <c r="N410" s="250" t="s">
        <v>44</v>
      </c>
      <c r="O410" s="90"/>
      <c r="P410" s="251">
        <f>O410*H410</f>
        <v>0</v>
      </c>
      <c r="Q410" s="251">
        <v>0</v>
      </c>
      <c r="R410" s="251">
        <f>Q410*H410</f>
        <v>0</v>
      </c>
      <c r="S410" s="251">
        <v>0</v>
      </c>
      <c r="T410" s="252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53" t="s">
        <v>221</v>
      </c>
      <c r="AT410" s="253" t="s">
        <v>142</v>
      </c>
      <c r="AU410" s="253" t="s">
        <v>88</v>
      </c>
      <c r="AY410" s="16" t="s">
        <v>139</v>
      </c>
      <c r="BE410" s="254">
        <f>IF(N410="základní",J410,0)</f>
        <v>0</v>
      </c>
      <c r="BF410" s="254">
        <f>IF(N410="snížená",J410,0)</f>
        <v>0</v>
      </c>
      <c r="BG410" s="254">
        <f>IF(N410="zákl. přenesená",J410,0)</f>
        <v>0</v>
      </c>
      <c r="BH410" s="254">
        <f>IF(N410="sníž. přenesená",J410,0)</f>
        <v>0</v>
      </c>
      <c r="BI410" s="254">
        <f>IF(N410="nulová",J410,0)</f>
        <v>0</v>
      </c>
      <c r="BJ410" s="16" t="s">
        <v>88</v>
      </c>
      <c r="BK410" s="254">
        <f>ROUND(I410*H410,0)</f>
        <v>0</v>
      </c>
      <c r="BL410" s="16" t="s">
        <v>221</v>
      </c>
      <c r="BM410" s="253" t="s">
        <v>711</v>
      </c>
    </row>
    <row r="411" spans="1:65" s="2" customFormat="1" ht="16.5" customHeight="1">
      <c r="A411" s="37"/>
      <c r="B411" s="38"/>
      <c r="C411" s="267" t="s">
        <v>717</v>
      </c>
      <c r="D411" s="267" t="s">
        <v>189</v>
      </c>
      <c r="E411" s="268" t="s">
        <v>713</v>
      </c>
      <c r="F411" s="269" t="s">
        <v>714</v>
      </c>
      <c r="G411" s="270" t="s">
        <v>153</v>
      </c>
      <c r="H411" s="271">
        <v>13.2</v>
      </c>
      <c r="I411" s="272"/>
      <c r="J411" s="273">
        <f>ROUND(I411*H411,0)</f>
        <v>0</v>
      </c>
      <c r="K411" s="269" t="s">
        <v>146</v>
      </c>
      <c r="L411" s="274"/>
      <c r="M411" s="275" t="s">
        <v>1</v>
      </c>
      <c r="N411" s="276" t="s">
        <v>44</v>
      </c>
      <c r="O411" s="90"/>
      <c r="P411" s="251">
        <f>O411*H411</f>
        <v>0</v>
      </c>
      <c r="Q411" s="251">
        <v>0.004</v>
      </c>
      <c r="R411" s="251">
        <f>Q411*H411</f>
        <v>0.0528</v>
      </c>
      <c r="S411" s="251">
        <v>0</v>
      </c>
      <c r="T411" s="252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53" t="s">
        <v>310</v>
      </c>
      <c r="AT411" s="253" t="s">
        <v>189</v>
      </c>
      <c r="AU411" s="253" t="s">
        <v>88</v>
      </c>
      <c r="AY411" s="16" t="s">
        <v>139</v>
      </c>
      <c r="BE411" s="254">
        <f>IF(N411="základní",J411,0)</f>
        <v>0</v>
      </c>
      <c r="BF411" s="254">
        <f>IF(N411="snížená",J411,0)</f>
        <v>0</v>
      </c>
      <c r="BG411" s="254">
        <f>IF(N411="zákl. přenesená",J411,0)</f>
        <v>0</v>
      </c>
      <c r="BH411" s="254">
        <f>IF(N411="sníž. přenesená",J411,0)</f>
        <v>0</v>
      </c>
      <c r="BI411" s="254">
        <f>IF(N411="nulová",J411,0)</f>
        <v>0</v>
      </c>
      <c r="BJ411" s="16" t="s">
        <v>88</v>
      </c>
      <c r="BK411" s="254">
        <f>ROUND(I411*H411,0)</f>
        <v>0</v>
      </c>
      <c r="BL411" s="16" t="s">
        <v>221</v>
      </c>
      <c r="BM411" s="253" t="s">
        <v>715</v>
      </c>
    </row>
    <row r="412" spans="1:51" s="13" customFormat="1" ht="12">
      <c r="A412" s="13"/>
      <c r="B412" s="255"/>
      <c r="C412" s="256"/>
      <c r="D412" s="257" t="s">
        <v>149</v>
      </c>
      <c r="E412" s="258" t="s">
        <v>1</v>
      </c>
      <c r="F412" s="259" t="s">
        <v>716</v>
      </c>
      <c r="G412" s="256"/>
      <c r="H412" s="260">
        <v>13.2</v>
      </c>
      <c r="I412" s="261"/>
      <c r="J412" s="256"/>
      <c r="K412" s="256"/>
      <c r="L412" s="262"/>
      <c r="M412" s="263"/>
      <c r="N412" s="264"/>
      <c r="O412" s="264"/>
      <c r="P412" s="264"/>
      <c r="Q412" s="264"/>
      <c r="R412" s="264"/>
      <c r="S412" s="264"/>
      <c r="T412" s="265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6" t="s">
        <v>149</v>
      </c>
      <c r="AU412" s="266" t="s">
        <v>88</v>
      </c>
      <c r="AV412" s="13" t="s">
        <v>88</v>
      </c>
      <c r="AW412" s="13" t="s">
        <v>33</v>
      </c>
      <c r="AX412" s="13" t="s">
        <v>78</v>
      </c>
      <c r="AY412" s="266" t="s">
        <v>139</v>
      </c>
    </row>
    <row r="413" spans="1:65" s="2" customFormat="1" ht="24" customHeight="1">
      <c r="A413" s="37"/>
      <c r="B413" s="38"/>
      <c r="C413" s="267" t="s">
        <v>722</v>
      </c>
      <c r="D413" s="267" t="s">
        <v>189</v>
      </c>
      <c r="E413" s="268" t="s">
        <v>718</v>
      </c>
      <c r="F413" s="269" t="s">
        <v>719</v>
      </c>
      <c r="G413" s="270" t="s">
        <v>170</v>
      </c>
      <c r="H413" s="271">
        <v>16</v>
      </c>
      <c r="I413" s="272"/>
      <c r="J413" s="273">
        <f>ROUND(I413*H413,0)</f>
        <v>0</v>
      </c>
      <c r="K413" s="269" t="s">
        <v>146</v>
      </c>
      <c r="L413" s="274"/>
      <c r="M413" s="275" t="s">
        <v>1</v>
      </c>
      <c r="N413" s="276" t="s">
        <v>44</v>
      </c>
      <c r="O413" s="90"/>
      <c r="P413" s="251">
        <f>O413*H413</f>
        <v>0</v>
      </c>
      <c r="Q413" s="251">
        <v>6E-05</v>
      </c>
      <c r="R413" s="251">
        <f>Q413*H413</f>
        <v>0.00096</v>
      </c>
      <c r="S413" s="251">
        <v>0</v>
      </c>
      <c r="T413" s="252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53" t="s">
        <v>310</v>
      </c>
      <c r="AT413" s="253" t="s">
        <v>189</v>
      </c>
      <c r="AU413" s="253" t="s">
        <v>88</v>
      </c>
      <c r="AY413" s="16" t="s">
        <v>139</v>
      </c>
      <c r="BE413" s="254">
        <f>IF(N413="základní",J413,0)</f>
        <v>0</v>
      </c>
      <c r="BF413" s="254">
        <f>IF(N413="snížená",J413,0)</f>
        <v>0</v>
      </c>
      <c r="BG413" s="254">
        <f>IF(N413="zákl. přenesená",J413,0)</f>
        <v>0</v>
      </c>
      <c r="BH413" s="254">
        <f>IF(N413="sníž. přenesená",J413,0)</f>
        <v>0</v>
      </c>
      <c r="BI413" s="254">
        <f>IF(N413="nulová",J413,0)</f>
        <v>0</v>
      </c>
      <c r="BJ413" s="16" t="s">
        <v>88</v>
      </c>
      <c r="BK413" s="254">
        <f>ROUND(I413*H413,0)</f>
        <v>0</v>
      </c>
      <c r="BL413" s="16" t="s">
        <v>221</v>
      </c>
      <c r="BM413" s="253" t="s">
        <v>720</v>
      </c>
    </row>
    <row r="414" spans="1:51" s="13" customFormat="1" ht="12">
      <c r="A414" s="13"/>
      <c r="B414" s="255"/>
      <c r="C414" s="256"/>
      <c r="D414" s="257" t="s">
        <v>149</v>
      </c>
      <c r="E414" s="258" t="s">
        <v>1</v>
      </c>
      <c r="F414" s="259" t="s">
        <v>721</v>
      </c>
      <c r="G414" s="256"/>
      <c r="H414" s="260">
        <v>16</v>
      </c>
      <c r="I414" s="261"/>
      <c r="J414" s="256"/>
      <c r="K414" s="256"/>
      <c r="L414" s="262"/>
      <c r="M414" s="263"/>
      <c r="N414" s="264"/>
      <c r="O414" s="264"/>
      <c r="P414" s="264"/>
      <c r="Q414" s="264"/>
      <c r="R414" s="264"/>
      <c r="S414" s="264"/>
      <c r="T414" s="265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6" t="s">
        <v>149</v>
      </c>
      <c r="AU414" s="266" t="s">
        <v>88</v>
      </c>
      <c r="AV414" s="13" t="s">
        <v>88</v>
      </c>
      <c r="AW414" s="13" t="s">
        <v>33</v>
      </c>
      <c r="AX414" s="13" t="s">
        <v>78</v>
      </c>
      <c r="AY414" s="266" t="s">
        <v>139</v>
      </c>
    </row>
    <row r="415" spans="1:65" s="2" customFormat="1" ht="24" customHeight="1">
      <c r="A415" s="37"/>
      <c r="B415" s="38"/>
      <c r="C415" s="242" t="s">
        <v>728</v>
      </c>
      <c r="D415" s="242" t="s">
        <v>142</v>
      </c>
      <c r="E415" s="243" t="s">
        <v>723</v>
      </c>
      <c r="F415" s="244" t="s">
        <v>724</v>
      </c>
      <c r="G415" s="245" t="s">
        <v>583</v>
      </c>
      <c r="H415" s="246">
        <v>0.377</v>
      </c>
      <c r="I415" s="247"/>
      <c r="J415" s="248">
        <f>ROUND(I415*H415,0)</f>
        <v>0</v>
      </c>
      <c r="K415" s="244" t="s">
        <v>146</v>
      </c>
      <c r="L415" s="43"/>
      <c r="M415" s="249" t="s">
        <v>1</v>
      </c>
      <c r="N415" s="250" t="s">
        <v>44</v>
      </c>
      <c r="O415" s="90"/>
      <c r="P415" s="251">
        <f>O415*H415</f>
        <v>0</v>
      </c>
      <c r="Q415" s="251">
        <v>0</v>
      </c>
      <c r="R415" s="251">
        <f>Q415*H415</f>
        <v>0</v>
      </c>
      <c r="S415" s="251">
        <v>0</v>
      </c>
      <c r="T415" s="252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53" t="s">
        <v>221</v>
      </c>
      <c r="AT415" s="253" t="s">
        <v>142</v>
      </c>
      <c r="AU415" s="253" t="s">
        <v>88</v>
      </c>
      <c r="AY415" s="16" t="s">
        <v>139</v>
      </c>
      <c r="BE415" s="254">
        <f>IF(N415="základní",J415,0)</f>
        <v>0</v>
      </c>
      <c r="BF415" s="254">
        <f>IF(N415="snížená",J415,0)</f>
        <v>0</v>
      </c>
      <c r="BG415" s="254">
        <f>IF(N415="zákl. přenesená",J415,0)</f>
        <v>0</v>
      </c>
      <c r="BH415" s="254">
        <f>IF(N415="sníž. přenesená",J415,0)</f>
        <v>0</v>
      </c>
      <c r="BI415" s="254">
        <f>IF(N415="nulová",J415,0)</f>
        <v>0</v>
      </c>
      <c r="BJ415" s="16" t="s">
        <v>88</v>
      </c>
      <c r="BK415" s="254">
        <f>ROUND(I415*H415,0)</f>
        <v>0</v>
      </c>
      <c r="BL415" s="16" t="s">
        <v>221</v>
      </c>
      <c r="BM415" s="253" t="s">
        <v>725</v>
      </c>
    </row>
    <row r="416" spans="1:63" s="12" customFormat="1" ht="22.8" customHeight="1">
      <c r="A416" s="12"/>
      <c r="B416" s="226"/>
      <c r="C416" s="227"/>
      <c r="D416" s="228" t="s">
        <v>77</v>
      </c>
      <c r="E416" s="240" t="s">
        <v>726</v>
      </c>
      <c r="F416" s="240" t="s">
        <v>727</v>
      </c>
      <c r="G416" s="227"/>
      <c r="H416" s="227"/>
      <c r="I416" s="230"/>
      <c r="J416" s="241">
        <f>BK416</f>
        <v>0</v>
      </c>
      <c r="K416" s="227"/>
      <c r="L416" s="232"/>
      <c r="M416" s="233"/>
      <c r="N416" s="234"/>
      <c r="O416" s="234"/>
      <c r="P416" s="235">
        <f>SUM(P417:P440)</f>
        <v>0</v>
      </c>
      <c r="Q416" s="234"/>
      <c r="R416" s="235">
        <f>SUM(R417:R440)</f>
        <v>5.227217</v>
      </c>
      <c r="S416" s="234"/>
      <c r="T416" s="236">
        <f>SUM(T417:T440)</f>
        <v>4.69536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7" t="s">
        <v>88</v>
      </c>
      <c r="AT416" s="238" t="s">
        <v>77</v>
      </c>
      <c r="AU416" s="238" t="s">
        <v>8</v>
      </c>
      <c r="AY416" s="237" t="s">
        <v>139</v>
      </c>
      <c r="BK416" s="239">
        <f>SUM(BK417:BK440)</f>
        <v>0</v>
      </c>
    </row>
    <row r="417" spans="1:65" s="2" customFormat="1" ht="16.5" customHeight="1">
      <c r="A417" s="37"/>
      <c r="B417" s="38"/>
      <c r="C417" s="242" t="s">
        <v>733</v>
      </c>
      <c r="D417" s="242" t="s">
        <v>142</v>
      </c>
      <c r="E417" s="243" t="s">
        <v>729</v>
      </c>
      <c r="F417" s="244" t="s">
        <v>730</v>
      </c>
      <c r="G417" s="245" t="s">
        <v>160</v>
      </c>
      <c r="H417" s="246">
        <v>25.92</v>
      </c>
      <c r="I417" s="247"/>
      <c r="J417" s="248">
        <f>ROUND(I417*H417,0)</f>
        <v>0</v>
      </c>
      <c r="K417" s="244" t="s">
        <v>146</v>
      </c>
      <c r="L417" s="43"/>
      <c r="M417" s="249" t="s">
        <v>1</v>
      </c>
      <c r="N417" s="250" t="s">
        <v>44</v>
      </c>
      <c r="O417" s="90"/>
      <c r="P417" s="251">
        <f>O417*H417</f>
        <v>0</v>
      </c>
      <c r="Q417" s="251">
        <v>0</v>
      </c>
      <c r="R417" s="251">
        <f>Q417*H417</f>
        <v>0</v>
      </c>
      <c r="S417" s="251">
        <v>0.033</v>
      </c>
      <c r="T417" s="252">
        <f>S417*H417</f>
        <v>0.8553600000000001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53" t="s">
        <v>221</v>
      </c>
      <c r="AT417" s="253" t="s">
        <v>142</v>
      </c>
      <c r="AU417" s="253" t="s">
        <v>88</v>
      </c>
      <c r="AY417" s="16" t="s">
        <v>139</v>
      </c>
      <c r="BE417" s="254">
        <f>IF(N417="základní",J417,0)</f>
        <v>0</v>
      </c>
      <c r="BF417" s="254">
        <f>IF(N417="snížená",J417,0)</f>
        <v>0</v>
      </c>
      <c r="BG417" s="254">
        <f>IF(N417="zákl. přenesená",J417,0)</f>
        <v>0</v>
      </c>
      <c r="BH417" s="254">
        <f>IF(N417="sníž. přenesená",J417,0)</f>
        <v>0</v>
      </c>
      <c r="BI417" s="254">
        <f>IF(N417="nulová",J417,0)</f>
        <v>0</v>
      </c>
      <c r="BJ417" s="16" t="s">
        <v>88</v>
      </c>
      <c r="BK417" s="254">
        <f>ROUND(I417*H417,0)</f>
        <v>0</v>
      </c>
      <c r="BL417" s="16" t="s">
        <v>221</v>
      </c>
      <c r="BM417" s="253" t="s">
        <v>1016</v>
      </c>
    </row>
    <row r="418" spans="1:51" s="13" customFormat="1" ht="12">
      <c r="A418" s="13"/>
      <c r="B418" s="255"/>
      <c r="C418" s="256"/>
      <c r="D418" s="257" t="s">
        <v>149</v>
      </c>
      <c r="E418" s="258" t="s">
        <v>1</v>
      </c>
      <c r="F418" s="259" t="s">
        <v>1017</v>
      </c>
      <c r="G418" s="256"/>
      <c r="H418" s="260">
        <v>25.92</v>
      </c>
      <c r="I418" s="261"/>
      <c r="J418" s="256"/>
      <c r="K418" s="256"/>
      <c r="L418" s="262"/>
      <c r="M418" s="263"/>
      <c r="N418" s="264"/>
      <c r="O418" s="264"/>
      <c r="P418" s="264"/>
      <c r="Q418" s="264"/>
      <c r="R418" s="264"/>
      <c r="S418" s="264"/>
      <c r="T418" s="265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6" t="s">
        <v>149</v>
      </c>
      <c r="AU418" s="266" t="s">
        <v>88</v>
      </c>
      <c r="AV418" s="13" t="s">
        <v>88</v>
      </c>
      <c r="AW418" s="13" t="s">
        <v>33</v>
      </c>
      <c r="AX418" s="13" t="s">
        <v>78</v>
      </c>
      <c r="AY418" s="266" t="s">
        <v>139</v>
      </c>
    </row>
    <row r="419" spans="1:65" s="2" customFormat="1" ht="16.5" customHeight="1">
      <c r="A419" s="37"/>
      <c r="B419" s="38"/>
      <c r="C419" s="242" t="s">
        <v>738</v>
      </c>
      <c r="D419" s="242" t="s">
        <v>142</v>
      </c>
      <c r="E419" s="243" t="s">
        <v>734</v>
      </c>
      <c r="F419" s="244" t="s">
        <v>735</v>
      </c>
      <c r="G419" s="245" t="s">
        <v>160</v>
      </c>
      <c r="H419" s="246">
        <v>138.24</v>
      </c>
      <c r="I419" s="247"/>
      <c r="J419" s="248">
        <f>ROUND(I419*H419,0)</f>
        <v>0</v>
      </c>
      <c r="K419" s="244" t="s">
        <v>146</v>
      </c>
      <c r="L419" s="43"/>
      <c r="M419" s="249" t="s">
        <v>1</v>
      </c>
      <c r="N419" s="250" t="s">
        <v>44</v>
      </c>
      <c r="O419" s="90"/>
      <c r="P419" s="251">
        <f>O419*H419</f>
        <v>0</v>
      </c>
      <c r="Q419" s="251">
        <v>5E-05</v>
      </c>
      <c r="R419" s="251">
        <f>Q419*H419</f>
        <v>0.006912000000000001</v>
      </c>
      <c r="S419" s="251">
        <v>0</v>
      </c>
      <c r="T419" s="252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53" t="s">
        <v>221</v>
      </c>
      <c r="AT419" s="253" t="s">
        <v>142</v>
      </c>
      <c r="AU419" s="253" t="s">
        <v>88</v>
      </c>
      <c r="AY419" s="16" t="s">
        <v>139</v>
      </c>
      <c r="BE419" s="254">
        <f>IF(N419="základní",J419,0)</f>
        <v>0</v>
      </c>
      <c r="BF419" s="254">
        <f>IF(N419="snížená",J419,0)</f>
        <v>0</v>
      </c>
      <c r="BG419" s="254">
        <f>IF(N419="zákl. přenesená",J419,0)</f>
        <v>0</v>
      </c>
      <c r="BH419" s="254">
        <f>IF(N419="sníž. přenesená",J419,0)</f>
        <v>0</v>
      </c>
      <c r="BI419" s="254">
        <f>IF(N419="nulová",J419,0)</f>
        <v>0</v>
      </c>
      <c r="BJ419" s="16" t="s">
        <v>88</v>
      </c>
      <c r="BK419" s="254">
        <f>ROUND(I419*H419,0)</f>
        <v>0</v>
      </c>
      <c r="BL419" s="16" t="s">
        <v>221</v>
      </c>
      <c r="BM419" s="253" t="s">
        <v>736</v>
      </c>
    </row>
    <row r="420" spans="1:51" s="13" customFormat="1" ht="12">
      <c r="A420" s="13"/>
      <c r="B420" s="255"/>
      <c r="C420" s="256"/>
      <c r="D420" s="257" t="s">
        <v>149</v>
      </c>
      <c r="E420" s="258" t="s">
        <v>1</v>
      </c>
      <c r="F420" s="259" t="s">
        <v>737</v>
      </c>
      <c r="G420" s="256"/>
      <c r="H420" s="260">
        <v>138.24</v>
      </c>
      <c r="I420" s="261"/>
      <c r="J420" s="256"/>
      <c r="K420" s="256"/>
      <c r="L420" s="262"/>
      <c r="M420" s="263"/>
      <c r="N420" s="264"/>
      <c r="O420" s="264"/>
      <c r="P420" s="264"/>
      <c r="Q420" s="264"/>
      <c r="R420" s="264"/>
      <c r="S420" s="264"/>
      <c r="T420" s="265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6" t="s">
        <v>149</v>
      </c>
      <c r="AU420" s="266" t="s">
        <v>88</v>
      </c>
      <c r="AV420" s="13" t="s">
        <v>88</v>
      </c>
      <c r="AW420" s="13" t="s">
        <v>33</v>
      </c>
      <c r="AX420" s="13" t="s">
        <v>78</v>
      </c>
      <c r="AY420" s="266" t="s">
        <v>139</v>
      </c>
    </row>
    <row r="421" spans="1:65" s="2" customFormat="1" ht="36" customHeight="1">
      <c r="A421" s="37"/>
      <c r="B421" s="38"/>
      <c r="C421" s="267" t="s">
        <v>743</v>
      </c>
      <c r="D421" s="267" t="s">
        <v>189</v>
      </c>
      <c r="E421" s="268" t="s">
        <v>739</v>
      </c>
      <c r="F421" s="269" t="s">
        <v>740</v>
      </c>
      <c r="G421" s="270" t="s">
        <v>741</v>
      </c>
      <c r="H421" s="271">
        <v>32</v>
      </c>
      <c r="I421" s="272"/>
      <c r="J421" s="273">
        <f>ROUND(I421*H421,0)</f>
        <v>0</v>
      </c>
      <c r="K421" s="269" t="s">
        <v>1</v>
      </c>
      <c r="L421" s="274"/>
      <c r="M421" s="275" t="s">
        <v>1</v>
      </c>
      <c r="N421" s="276" t="s">
        <v>44</v>
      </c>
      <c r="O421" s="90"/>
      <c r="P421" s="251">
        <f>O421*H421</f>
        <v>0</v>
      </c>
      <c r="Q421" s="251">
        <v>0.001</v>
      </c>
      <c r="R421" s="251">
        <f>Q421*H421</f>
        <v>0.032</v>
      </c>
      <c r="S421" s="251">
        <v>0</v>
      </c>
      <c r="T421" s="252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53" t="s">
        <v>310</v>
      </c>
      <c r="AT421" s="253" t="s">
        <v>189</v>
      </c>
      <c r="AU421" s="253" t="s">
        <v>88</v>
      </c>
      <c r="AY421" s="16" t="s">
        <v>139</v>
      </c>
      <c r="BE421" s="254">
        <f>IF(N421="základní",J421,0)</f>
        <v>0</v>
      </c>
      <c r="BF421" s="254">
        <f>IF(N421="snížená",J421,0)</f>
        <v>0</v>
      </c>
      <c r="BG421" s="254">
        <f>IF(N421="zákl. přenesená",J421,0)</f>
        <v>0</v>
      </c>
      <c r="BH421" s="254">
        <f>IF(N421="sníž. přenesená",J421,0)</f>
        <v>0</v>
      </c>
      <c r="BI421" s="254">
        <f>IF(N421="nulová",J421,0)</f>
        <v>0</v>
      </c>
      <c r="BJ421" s="16" t="s">
        <v>88</v>
      </c>
      <c r="BK421" s="254">
        <f>ROUND(I421*H421,0)</f>
        <v>0</v>
      </c>
      <c r="BL421" s="16" t="s">
        <v>221</v>
      </c>
      <c r="BM421" s="253" t="s">
        <v>742</v>
      </c>
    </row>
    <row r="422" spans="1:65" s="2" customFormat="1" ht="16.5" customHeight="1">
      <c r="A422" s="37"/>
      <c r="B422" s="38"/>
      <c r="C422" s="242" t="s">
        <v>747</v>
      </c>
      <c r="D422" s="242" t="s">
        <v>142</v>
      </c>
      <c r="E422" s="243" t="s">
        <v>744</v>
      </c>
      <c r="F422" s="244" t="s">
        <v>745</v>
      </c>
      <c r="G422" s="245" t="s">
        <v>160</v>
      </c>
      <c r="H422" s="246">
        <v>25.92</v>
      </c>
      <c r="I422" s="247"/>
      <c r="J422" s="248">
        <f>ROUND(I422*H422,0)</f>
        <v>0</v>
      </c>
      <c r="K422" s="244" t="s">
        <v>146</v>
      </c>
      <c r="L422" s="43"/>
      <c r="M422" s="249" t="s">
        <v>1</v>
      </c>
      <c r="N422" s="250" t="s">
        <v>44</v>
      </c>
      <c r="O422" s="90"/>
      <c r="P422" s="251">
        <f>O422*H422</f>
        <v>0</v>
      </c>
      <c r="Q422" s="251">
        <v>5E-05</v>
      </c>
      <c r="R422" s="251">
        <f>Q422*H422</f>
        <v>0.001296</v>
      </c>
      <c r="S422" s="251">
        <v>0</v>
      </c>
      <c r="T422" s="252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53" t="s">
        <v>221</v>
      </c>
      <c r="AT422" s="253" t="s">
        <v>142</v>
      </c>
      <c r="AU422" s="253" t="s">
        <v>88</v>
      </c>
      <c r="AY422" s="16" t="s">
        <v>139</v>
      </c>
      <c r="BE422" s="254">
        <f>IF(N422="základní",J422,0)</f>
        <v>0</v>
      </c>
      <c r="BF422" s="254">
        <f>IF(N422="snížená",J422,0)</f>
        <v>0</v>
      </c>
      <c r="BG422" s="254">
        <f>IF(N422="zákl. přenesená",J422,0)</f>
        <v>0</v>
      </c>
      <c r="BH422" s="254">
        <f>IF(N422="sníž. přenesená",J422,0)</f>
        <v>0</v>
      </c>
      <c r="BI422" s="254">
        <f>IF(N422="nulová",J422,0)</f>
        <v>0</v>
      </c>
      <c r="BJ422" s="16" t="s">
        <v>88</v>
      </c>
      <c r="BK422" s="254">
        <f>ROUND(I422*H422,0)</f>
        <v>0</v>
      </c>
      <c r="BL422" s="16" t="s">
        <v>221</v>
      </c>
      <c r="BM422" s="253" t="s">
        <v>1018</v>
      </c>
    </row>
    <row r="423" spans="1:51" s="13" customFormat="1" ht="12">
      <c r="A423" s="13"/>
      <c r="B423" s="255"/>
      <c r="C423" s="256"/>
      <c r="D423" s="257" t="s">
        <v>149</v>
      </c>
      <c r="E423" s="258" t="s">
        <v>1</v>
      </c>
      <c r="F423" s="259" t="s">
        <v>1019</v>
      </c>
      <c r="G423" s="256"/>
      <c r="H423" s="260">
        <v>25.92</v>
      </c>
      <c r="I423" s="261"/>
      <c r="J423" s="256"/>
      <c r="K423" s="256"/>
      <c r="L423" s="262"/>
      <c r="M423" s="263"/>
      <c r="N423" s="264"/>
      <c r="O423" s="264"/>
      <c r="P423" s="264"/>
      <c r="Q423" s="264"/>
      <c r="R423" s="264"/>
      <c r="S423" s="264"/>
      <c r="T423" s="265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6" t="s">
        <v>149</v>
      </c>
      <c r="AU423" s="266" t="s">
        <v>88</v>
      </c>
      <c r="AV423" s="13" t="s">
        <v>88</v>
      </c>
      <c r="AW423" s="13" t="s">
        <v>33</v>
      </c>
      <c r="AX423" s="13" t="s">
        <v>78</v>
      </c>
      <c r="AY423" s="266" t="s">
        <v>139</v>
      </c>
    </row>
    <row r="424" spans="1:65" s="2" customFormat="1" ht="24" customHeight="1">
      <c r="A424" s="37"/>
      <c r="B424" s="38"/>
      <c r="C424" s="267" t="s">
        <v>753</v>
      </c>
      <c r="D424" s="267" t="s">
        <v>189</v>
      </c>
      <c r="E424" s="268" t="s">
        <v>748</v>
      </c>
      <c r="F424" s="269" t="s">
        <v>749</v>
      </c>
      <c r="G424" s="270" t="s">
        <v>750</v>
      </c>
      <c r="H424" s="271">
        <v>90</v>
      </c>
      <c r="I424" s="272"/>
      <c r="J424" s="273">
        <f>ROUND(I424*H424,0)</f>
        <v>0</v>
      </c>
      <c r="K424" s="269" t="s">
        <v>1</v>
      </c>
      <c r="L424" s="274"/>
      <c r="M424" s="275" t="s">
        <v>1</v>
      </c>
      <c r="N424" s="276" t="s">
        <v>44</v>
      </c>
      <c r="O424" s="90"/>
      <c r="P424" s="251">
        <f>O424*H424</f>
        <v>0</v>
      </c>
      <c r="Q424" s="251">
        <v>0.001</v>
      </c>
      <c r="R424" s="251">
        <f>Q424*H424</f>
        <v>0.09</v>
      </c>
      <c r="S424" s="251">
        <v>0</v>
      </c>
      <c r="T424" s="252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253" t="s">
        <v>310</v>
      </c>
      <c r="AT424" s="253" t="s">
        <v>189</v>
      </c>
      <c r="AU424" s="253" t="s">
        <v>88</v>
      </c>
      <c r="AY424" s="16" t="s">
        <v>139</v>
      </c>
      <c r="BE424" s="254">
        <f>IF(N424="základní",J424,0)</f>
        <v>0</v>
      </c>
      <c r="BF424" s="254">
        <f>IF(N424="snížená",J424,0)</f>
        <v>0</v>
      </c>
      <c r="BG424" s="254">
        <f>IF(N424="zákl. přenesená",J424,0)</f>
        <v>0</v>
      </c>
      <c r="BH424" s="254">
        <f>IF(N424="sníž. přenesená",J424,0)</f>
        <v>0</v>
      </c>
      <c r="BI424" s="254">
        <f>IF(N424="nulová",J424,0)</f>
        <v>0</v>
      </c>
      <c r="BJ424" s="16" t="s">
        <v>88</v>
      </c>
      <c r="BK424" s="254">
        <f>ROUND(I424*H424,0)</f>
        <v>0</v>
      </c>
      <c r="BL424" s="16" t="s">
        <v>221</v>
      </c>
      <c r="BM424" s="253" t="s">
        <v>1020</v>
      </c>
    </row>
    <row r="425" spans="1:51" s="13" customFormat="1" ht="12">
      <c r="A425" s="13"/>
      <c r="B425" s="255"/>
      <c r="C425" s="256"/>
      <c r="D425" s="257" t="s">
        <v>149</v>
      </c>
      <c r="E425" s="258" t="s">
        <v>1</v>
      </c>
      <c r="F425" s="259" t="s">
        <v>1021</v>
      </c>
      <c r="G425" s="256"/>
      <c r="H425" s="260">
        <v>90</v>
      </c>
      <c r="I425" s="261"/>
      <c r="J425" s="256"/>
      <c r="K425" s="256"/>
      <c r="L425" s="262"/>
      <c r="M425" s="263"/>
      <c r="N425" s="264"/>
      <c r="O425" s="264"/>
      <c r="P425" s="264"/>
      <c r="Q425" s="264"/>
      <c r="R425" s="264"/>
      <c r="S425" s="264"/>
      <c r="T425" s="265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6" t="s">
        <v>149</v>
      </c>
      <c r="AU425" s="266" t="s">
        <v>88</v>
      </c>
      <c r="AV425" s="13" t="s">
        <v>88</v>
      </c>
      <c r="AW425" s="13" t="s">
        <v>33</v>
      </c>
      <c r="AX425" s="13" t="s">
        <v>78</v>
      </c>
      <c r="AY425" s="266" t="s">
        <v>139</v>
      </c>
    </row>
    <row r="426" spans="1:65" s="2" customFormat="1" ht="24" customHeight="1">
      <c r="A426" s="37"/>
      <c r="B426" s="38"/>
      <c r="C426" s="242" t="s">
        <v>758</v>
      </c>
      <c r="D426" s="242" t="s">
        <v>142</v>
      </c>
      <c r="E426" s="243" t="s">
        <v>754</v>
      </c>
      <c r="F426" s="244" t="s">
        <v>755</v>
      </c>
      <c r="G426" s="245" t="s">
        <v>153</v>
      </c>
      <c r="H426" s="246">
        <v>153.6</v>
      </c>
      <c r="I426" s="247"/>
      <c r="J426" s="248">
        <f>ROUND(I426*H426,0)</f>
        <v>0</v>
      </c>
      <c r="K426" s="244" t="s">
        <v>146</v>
      </c>
      <c r="L426" s="43"/>
      <c r="M426" s="249" t="s">
        <v>1</v>
      </c>
      <c r="N426" s="250" t="s">
        <v>44</v>
      </c>
      <c r="O426" s="90"/>
      <c r="P426" s="251">
        <f>O426*H426</f>
        <v>0</v>
      </c>
      <c r="Q426" s="251">
        <v>6E-05</v>
      </c>
      <c r="R426" s="251">
        <f>Q426*H426</f>
        <v>0.009216</v>
      </c>
      <c r="S426" s="251">
        <v>0</v>
      </c>
      <c r="T426" s="252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53" t="s">
        <v>221</v>
      </c>
      <c r="AT426" s="253" t="s">
        <v>142</v>
      </c>
      <c r="AU426" s="253" t="s">
        <v>88</v>
      </c>
      <c r="AY426" s="16" t="s">
        <v>139</v>
      </c>
      <c r="BE426" s="254">
        <f>IF(N426="základní",J426,0)</f>
        <v>0</v>
      </c>
      <c r="BF426" s="254">
        <f>IF(N426="snížená",J426,0)</f>
        <v>0</v>
      </c>
      <c r="BG426" s="254">
        <f>IF(N426="zákl. přenesená",J426,0)</f>
        <v>0</v>
      </c>
      <c r="BH426" s="254">
        <f>IF(N426="sníž. přenesená",J426,0)</f>
        <v>0</v>
      </c>
      <c r="BI426" s="254">
        <f>IF(N426="nulová",J426,0)</f>
        <v>0</v>
      </c>
      <c r="BJ426" s="16" t="s">
        <v>88</v>
      </c>
      <c r="BK426" s="254">
        <f>ROUND(I426*H426,0)</f>
        <v>0</v>
      </c>
      <c r="BL426" s="16" t="s">
        <v>221</v>
      </c>
      <c r="BM426" s="253" t="s">
        <v>756</v>
      </c>
    </row>
    <row r="427" spans="1:51" s="13" customFormat="1" ht="12">
      <c r="A427" s="13"/>
      <c r="B427" s="255"/>
      <c r="C427" s="256"/>
      <c r="D427" s="257" t="s">
        <v>149</v>
      </c>
      <c r="E427" s="258" t="s">
        <v>1</v>
      </c>
      <c r="F427" s="259" t="s">
        <v>757</v>
      </c>
      <c r="G427" s="256"/>
      <c r="H427" s="260">
        <v>153.6</v>
      </c>
      <c r="I427" s="261"/>
      <c r="J427" s="256"/>
      <c r="K427" s="256"/>
      <c r="L427" s="262"/>
      <c r="M427" s="263"/>
      <c r="N427" s="264"/>
      <c r="O427" s="264"/>
      <c r="P427" s="264"/>
      <c r="Q427" s="264"/>
      <c r="R427" s="264"/>
      <c r="S427" s="264"/>
      <c r="T427" s="265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6" t="s">
        <v>149</v>
      </c>
      <c r="AU427" s="266" t="s">
        <v>88</v>
      </c>
      <c r="AV427" s="13" t="s">
        <v>88</v>
      </c>
      <c r="AW427" s="13" t="s">
        <v>33</v>
      </c>
      <c r="AX427" s="13" t="s">
        <v>78</v>
      </c>
      <c r="AY427" s="266" t="s">
        <v>139</v>
      </c>
    </row>
    <row r="428" spans="1:65" s="2" customFormat="1" ht="24" customHeight="1">
      <c r="A428" s="37"/>
      <c r="B428" s="38"/>
      <c r="C428" s="267" t="s">
        <v>766</v>
      </c>
      <c r="D428" s="267" t="s">
        <v>189</v>
      </c>
      <c r="E428" s="268" t="s">
        <v>759</v>
      </c>
      <c r="F428" s="269" t="s">
        <v>760</v>
      </c>
      <c r="G428" s="270" t="s">
        <v>750</v>
      </c>
      <c r="H428" s="271">
        <v>4257.539</v>
      </c>
      <c r="I428" s="272"/>
      <c r="J428" s="273">
        <f>ROUND(I428*H428,0)</f>
        <v>0</v>
      </c>
      <c r="K428" s="269" t="s">
        <v>1</v>
      </c>
      <c r="L428" s="274"/>
      <c r="M428" s="275" t="s">
        <v>1</v>
      </c>
      <c r="N428" s="276" t="s">
        <v>44</v>
      </c>
      <c r="O428" s="90"/>
      <c r="P428" s="251">
        <f>O428*H428</f>
        <v>0</v>
      </c>
      <c r="Q428" s="251">
        <v>0.001</v>
      </c>
      <c r="R428" s="251">
        <f>Q428*H428</f>
        <v>4.2575389999999995</v>
      </c>
      <c r="S428" s="251">
        <v>0</v>
      </c>
      <c r="T428" s="252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53" t="s">
        <v>310</v>
      </c>
      <c r="AT428" s="253" t="s">
        <v>189</v>
      </c>
      <c r="AU428" s="253" t="s">
        <v>88</v>
      </c>
      <c r="AY428" s="16" t="s">
        <v>139</v>
      </c>
      <c r="BE428" s="254">
        <f>IF(N428="základní",J428,0)</f>
        <v>0</v>
      </c>
      <c r="BF428" s="254">
        <f>IF(N428="snížená",J428,0)</f>
        <v>0</v>
      </c>
      <c r="BG428" s="254">
        <f>IF(N428="zákl. přenesená",J428,0)</f>
        <v>0</v>
      </c>
      <c r="BH428" s="254">
        <f>IF(N428="sníž. přenesená",J428,0)</f>
        <v>0</v>
      </c>
      <c r="BI428" s="254">
        <f>IF(N428="nulová",J428,0)</f>
        <v>0</v>
      </c>
      <c r="BJ428" s="16" t="s">
        <v>88</v>
      </c>
      <c r="BK428" s="254">
        <f>ROUND(I428*H428,0)</f>
        <v>0</v>
      </c>
      <c r="BL428" s="16" t="s">
        <v>221</v>
      </c>
      <c r="BM428" s="253" t="s">
        <v>761</v>
      </c>
    </row>
    <row r="429" spans="1:51" s="13" customFormat="1" ht="12">
      <c r="A429" s="13"/>
      <c r="B429" s="255"/>
      <c r="C429" s="256"/>
      <c r="D429" s="257" t="s">
        <v>149</v>
      </c>
      <c r="E429" s="258" t="s">
        <v>1</v>
      </c>
      <c r="F429" s="259" t="s">
        <v>762</v>
      </c>
      <c r="G429" s="256"/>
      <c r="H429" s="260">
        <v>884.736</v>
      </c>
      <c r="I429" s="261"/>
      <c r="J429" s="256"/>
      <c r="K429" s="256"/>
      <c r="L429" s="262"/>
      <c r="M429" s="263"/>
      <c r="N429" s="264"/>
      <c r="O429" s="264"/>
      <c r="P429" s="264"/>
      <c r="Q429" s="264"/>
      <c r="R429" s="264"/>
      <c r="S429" s="264"/>
      <c r="T429" s="265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6" t="s">
        <v>149</v>
      </c>
      <c r="AU429" s="266" t="s">
        <v>88</v>
      </c>
      <c r="AV429" s="13" t="s">
        <v>88</v>
      </c>
      <c r="AW429" s="13" t="s">
        <v>33</v>
      </c>
      <c r="AX429" s="13" t="s">
        <v>78</v>
      </c>
      <c r="AY429" s="266" t="s">
        <v>139</v>
      </c>
    </row>
    <row r="430" spans="1:51" s="13" customFormat="1" ht="12">
      <c r="A430" s="13"/>
      <c r="B430" s="255"/>
      <c r="C430" s="256"/>
      <c r="D430" s="257" t="s">
        <v>149</v>
      </c>
      <c r="E430" s="258" t="s">
        <v>1</v>
      </c>
      <c r="F430" s="259" t="s">
        <v>763</v>
      </c>
      <c r="G430" s="256"/>
      <c r="H430" s="260">
        <v>2303.77</v>
      </c>
      <c r="I430" s="261"/>
      <c r="J430" s="256"/>
      <c r="K430" s="256"/>
      <c r="L430" s="262"/>
      <c r="M430" s="263"/>
      <c r="N430" s="264"/>
      <c r="O430" s="264"/>
      <c r="P430" s="264"/>
      <c r="Q430" s="264"/>
      <c r="R430" s="264"/>
      <c r="S430" s="264"/>
      <c r="T430" s="265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6" t="s">
        <v>149</v>
      </c>
      <c r="AU430" s="266" t="s">
        <v>88</v>
      </c>
      <c r="AV430" s="13" t="s">
        <v>88</v>
      </c>
      <c r="AW430" s="13" t="s">
        <v>33</v>
      </c>
      <c r="AX430" s="13" t="s">
        <v>78</v>
      </c>
      <c r="AY430" s="266" t="s">
        <v>139</v>
      </c>
    </row>
    <row r="431" spans="1:51" s="13" customFormat="1" ht="12">
      <c r="A431" s="13"/>
      <c r="B431" s="255"/>
      <c r="C431" s="256"/>
      <c r="D431" s="257" t="s">
        <v>149</v>
      </c>
      <c r="E431" s="258" t="s">
        <v>1</v>
      </c>
      <c r="F431" s="259" t="s">
        <v>764</v>
      </c>
      <c r="G431" s="256"/>
      <c r="H431" s="260">
        <v>681.984</v>
      </c>
      <c r="I431" s="261"/>
      <c r="J431" s="256"/>
      <c r="K431" s="256"/>
      <c r="L431" s="262"/>
      <c r="M431" s="263"/>
      <c r="N431" s="264"/>
      <c r="O431" s="264"/>
      <c r="P431" s="264"/>
      <c r="Q431" s="264"/>
      <c r="R431" s="264"/>
      <c r="S431" s="264"/>
      <c r="T431" s="265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6" t="s">
        <v>149</v>
      </c>
      <c r="AU431" s="266" t="s">
        <v>88</v>
      </c>
      <c r="AV431" s="13" t="s">
        <v>88</v>
      </c>
      <c r="AW431" s="13" t="s">
        <v>33</v>
      </c>
      <c r="AX431" s="13" t="s">
        <v>78</v>
      </c>
      <c r="AY431" s="266" t="s">
        <v>139</v>
      </c>
    </row>
    <row r="432" spans="1:51" s="13" customFormat="1" ht="12">
      <c r="A432" s="13"/>
      <c r="B432" s="255"/>
      <c r="C432" s="256"/>
      <c r="D432" s="257" t="s">
        <v>149</v>
      </c>
      <c r="E432" s="258" t="s">
        <v>1</v>
      </c>
      <c r="F432" s="259" t="s">
        <v>765</v>
      </c>
      <c r="G432" s="256"/>
      <c r="H432" s="260">
        <v>387.049</v>
      </c>
      <c r="I432" s="261"/>
      <c r="J432" s="256"/>
      <c r="K432" s="256"/>
      <c r="L432" s="262"/>
      <c r="M432" s="263"/>
      <c r="N432" s="264"/>
      <c r="O432" s="264"/>
      <c r="P432" s="264"/>
      <c r="Q432" s="264"/>
      <c r="R432" s="264"/>
      <c r="S432" s="264"/>
      <c r="T432" s="265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6" t="s">
        <v>149</v>
      </c>
      <c r="AU432" s="266" t="s">
        <v>88</v>
      </c>
      <c r="AV432" s="13" t="s">
        <v>88</v>
      </c>
      <c r="AW432" s="13" t="s">
        <v>33</v>
      </c>
      <c r="AX432" s="13" t="s">
        <v>78</v>
      </c>
      <c r="AY432" s="266" t="s">
        <v>139</v>
      </c>
    </row>
    <row r="433" spans="1:65" s="2" customFormat="1" ht="24" customHeight="1">
      <c r="A433" s="37"/>
      <c r="B433" s="38"/>
      <c r="C433" s="267" t="s">
        <v>772</v>
      </c>
      <c r="D433" s="267" t="s">
        <v>189</v>
      </c>
      <c r="E433" s="268" t="s">
        <v>767</v>
      </c>
      <c r="F433" s="269" t="s">
        <v>768</v>
      </c>
      <c r="G433" s="270" t="s">
        <v>750</v>
      </c>
      <c r="H433" s="271">
        <v>665.254</v>
      </c>
      <c r="I433" s="272"/>
      <c r="J433" s="273">
        <f>ROUND(I433*H433,0)</f>
        <v>0</v>
      </c>
      <c r="K433" s="269" t="s">
        <v>1</v>
      </c>
      <c r="L433" s="274"/>
      <c r="M433" s="275" t="s">
        <v>1</v>
      </c>
      <c r="N433" s="276" t="s">
        <v>44</v>
      </c>
      <c r="O433" s="90"/>
      <c r="P433" s="251">
        <f>O433*H433</f>
        <v>0</v>
      </c>
      <c r="Q433" s="251">
        <v>0.001</v>
      </c>
      <c r="R433" s="251">
        <f>Q433*H433</f>
        <v>0.665254</v>
      </c>
      <c r="S433" s="251">
        <v>0</v>
      </c>
      <c r="T433" s="252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53" t="s">
        <v>310</v>
      </c>
      <c r="AT433" s="253" t="s">
        <v>189</v>
      </c>
      <c r="AU433" s="253" t="s">
        <v>88</v>
      </c>
      <c r="AY433" s="16" t="s">
        <v>139</v>
      </c>
      <c r="BE433" s="254">
        <f>IF(N433="základní",J433,0)</f>
        <v>0</v>
      </c>
      <c r="BF433" s="254">
        <f>IF(N433="snížená",J433,0)</f>
        <v>0</v>
      </c>
      <c r="BG433" s="254">
        <f>IF(N433="zákl. přenesená",J433,0)</f>
        <v>0</v>
      </c>
      <c r="BH433" s="254">
        <f>IF(N433="sníž. přenesená",J433,0)</f>
        <v>0</v>
      </c>
      <c r="BI433" s="254">
        <f>IF(N433="nulová",J433,0)</f>
        <v>0</v>
      </c>
      <c r="BJ433" s="16" t="s">
        <v>88</v>
      </c>
      <c r="BK433" s="254">
        <f>ROUND(I433*H433,0)</f>
        <v>0</v>
      </c>
      <c r="BL433" s="16" t="s">
        <v>221</v>
      </c>
      <c r="BM433" s="253" t="s">
        <v>769</v>
      </c>
    </row>
    <row r="434" spans="1:51" s="13" customFormat="1" ht="12">
      <c r="A434" s="13"/>
      <c r="B434" s="255"/>
      <c r="C434" s="256"/>
      <c r="D434" s="257" t="s">
        <v>149</v>
      </c>
      <c r="E434" s="258" t="s">
        <v>1</v>
      </c>
      <c r="F434" s="259" t="s">
        <v>770</v>
      </c>
      <c r="G434" s="256"/>
      <c r="H434" s="260">
        <v>428.8</v>
      </c>
      <c r="I434" s="261"/>
      <c r="J434" s="256"/>
      <c r="K434" s="256"/>
      <c r="L434" s="262"/>
      <c r="M434" s="263"/>
      <c r="N434" s="264"/>
      <c r="O434" s="264"/>
      <c r="P434" s="264"/>
      <c r="Q434" s="264"/>
      <c r="R434" s="264"/>
      <c r="S434" s="264"/>
      <c r="T434" s="265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6" t="s">
        <v>149</v>
      </c>
      <c r="AU434" s="266" t="s">
        <v>88</v>
      </c>
      <c r="AV434" s="13" t="s">
        <v>88</v>
      </c>
      <c r="AW434" s="13" t="s">
        <v>33</v>
      </c>
      <c r="AX434" s="13" t="s">
        <v>78</v>
      </c>
      <c r="AY434" s="266" t="s">
        <v>139</v>
      </c>
    </row>
    <row r="435" spans="1:51" s="13" customFormat="1" ht="12">
      <c r="A435" s="13"/>
      <c r="B435" s="255"/>
      <c r="C435" s="256"/>
      <c r="D435" s="257" t="s">
        <v>149</v>
      </c>
      <c r="E435" s="258" t="s">
        <v>1</v>
      </c>
      <c r="F435" s="259" t="s">
        <v>771</v>
      </c>
      <c r="G435" s="256"/>
      <c r="H435" s="260">
        <v>236.454</v>
      </c>
      <c r="I435" s="261"/>
      <c r="J435" s="256"/>
      <c r="K435" s="256"/>
      <c r="L435" s="262"/>
      <c r="M435" s="263"/>
      <c r="N435" s="264"/>
      <c r="O435" s="264"/>
      <c r="P435" s="264"/>
      <c r="Q435" s="264"/>
      <c r="R435" s="264"/>
      <c r="S435" s="264"/>
      <c r="T435" s="265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6" t="s">
        <v>149</v>
      </c>
      <c r="AU435" s="266" t="s">
        <v>88</v>
      </c>
      <c r="AV435" s="13" t="s">
        <v>88</v>
      </c>
      <c r="AW435" s="13" t="s">
        <v>33</v>
      </c>
      <c r="AX435" s="13" t="s">
        <v>78</v>
      </c>
      <c r="AY435" s="266" t="s">
        <v>139</v>
      </c>
    </row>
    <row r="436" spans="1:65" s="2" customFormat="1" ht="24" customHeight="1">
      <c r="A436" s="37"/>
      <c r="B436" s="38"/>
      <c r="C436" s="242" t="s">
        <v>777</v>
      </c>
      <c r="D436" s="242" t="s">
        <v>142</v>
      </c>
      <c r="E436" s="243" t="s">
        <v>773</v>
      </c>
      <c r="F436" s="244" t="s">
        <v>774</v>
      </c>
      <c r="G436" s="245" t="s">
        <v>153</v>
      </c>
      <c r="H436" s="246">
        <v>153.6</v>
      </c>
      <c r="I436" s="247"/>
      <c r="J436" s="248">
        <f>ROUND(I436*H436,0)</f>
        <v>0</v>
      </c>
      <c r="K436" s="244" t="s">
        <v>146</v>
      </c>
      <c r="L436" s="43"/>
      <c r="M436" s="249" t="s">
        <v>1</v>
      </c>
      <c r="N436" s="250" t="s">
        <v>44</v>
      </c>
      <c r="O436" s="90"/>
      <c r="P436" s="251">
        <f>O436*H436</f>
        <v>0</v>
      </c>
      <c r="Q436" s="251">
        <v>0</v>
      </c>
      <c r="R436" s="251">
        <f>Q436*H436</f>
        <v>0</v>
      </c>
      <c r="S436" s="251">
        <v>0.025</v>
      </c>
      <c r="T436" s="252">
        <f>S436*H436</f>
        <v>3.84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53" t="s">
        <v>221</v>
      </c>
      <c r="AT436" s="253" t="s">
        <v>142</v>
      </c>
      <c r="AU436" s="253" t="s">
        <v>88</v>
      </c>
      <c r="AY436" s="16" t="s">
        <v>139</v>
      </c>
      <c r="BE436" s="254">
        <f>IF(N436="základní",J436,0)</f>
        <v>0</v>
      </c>
      <c r="BF436" s="254">
        <f>IF(N436="snížená",J436,0)</f>
        <v>0</v>
      </c>
      <c r="BG436" s="254">
        <f>IF(N436="zákl. přenesená",J436,0)</f>
        <v>0</v>
      </c>
      <c r="BH436" s="254">
        <f>IF(N436="sníž. přenesená",J436,0)</f>
        <v>0</v>
      </c>
      <c r="BI436" s="254">
        <f>IF(N436="nulová",J436,0)</f>
        <v>0</v>
      </c>
      <c r="BJ436" s="16" t="s">
        <v>88</v>
      </c>
      <c r="BK436" s="254">
        <f>ROUND(I436*H436,0)</f>
        <v>0</v>
      </c>
      <c r="BL436" s="16" t="s">
        <v>221</v>
      </c>
      <c r="BM436" s="253" t="s">
        <v>775</v>
      </c>
    </row>
    <row r="437" spans="1:51" s="13" customFormat="1" ht="12">
      <c r="A437" s="13"/>
      <c r="B437" s="255"/>
      <c r="C437" s="256"/>
      <c r="D437" s="257" t="s">
        <v>149</v>
      </c>
      <c r="E437" s="258" t="s">
        <v>1</v>
      </c>
      <c r="F437" s="259" t="s">
        <v>776</v>
      </c>
      <c r="G437" s="256"/>
      <c r="H437" s="260">
        <v>153.6</v>
      </c>
      <c r="I437" s="261"/>
      <c r="J437" s="256"/>
      <c r="K437" s="256"/>
      <c r="L437" s="262"/>
      <c r="M437" s="263"/>
      <c r="N437" s="264"/>
      <c r="O437" s="264"/>
      <c r="P437" s="264"/>
      <c r="Q437" s="264"/>
      <c r="R437" s="264"/>
      <c r="S437" s="264"/>
      <c r="T437" s="265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6" t="s">
        <v>149</v>
      </c>
      <c r="AU437" s="266" t="s">
        <v>88</v>
      </c>
      <c r="AV437" s="13" t="s">
        <v>88</v>
      </c>
      <c r="AW437" s="13" t="s">
        <v>33</v>
      </c>
      <c r="AX437" s="13" t="s">
        <v>78</v>
      </c>
      <c r="AY437" s="266" t="s">
        <v>139</v>
      </c>
    </row>
    <row r="438" spans="1:65" s="2" customFormat="1" ht="24" customHeight="1">
      <c r="A438" s="37"/>
      <c r="B438" s="38"/>
      <c r="C438" s="242" t="s">
        <v>781</v>
      </c>
      <c r="D438" s="242" t="s">
        <v>142</v>
      </c>
      <c r="E438" s="243" t="s">
        <v>778</v>
      </c>
      <c r="F438" s="244" t="s">
        <v>779</v>
      </c>
      <c r="G438" s="245" t="s">
        <v>663</v>
      </c>
      <c r="H438" s="246">
        <v>32</v>
      </c>
      <c r="I438" s="247"/>
      <c r="J438" s="248">
        <f>ROUND(I438*H438,0)</f>
        <v>0</v>
      </c>
      <c r="K438" s="244" t="s">
        <v>1</v>
      </c>
      <c r="L438" s="43"/>
      <c r="M438" s="249" t="s">
        <v>1</v>
      </c>
      <c r="N438" s="250" t="s">
        <v>44</v>
      </c>
      <c r="O438" s="90"/>
      <c r="P438" s="251">
        <f>O438*H438</f>
        <v>0</v>
      </c>
      <c r="Q438" s="251">
        <v>0.005</v>
      </c>
      <c r="R438" s="251">
        <f>Q438*H438</f>
        <v>0.16</v>
      </c>
      <c r="S438" s="251">
        <v>0</v>
      </c>
      <c r="T438" s="252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53" t="s">
        <v>221</v>
      </c>
      <c r="AT438" s="253" t="s">
        <v>142</v>
      </c>
      <c r="AU438" s="253" t="s">
        <v>88</v>
      </c>
      <c r="AY438" s="16" t="s">
        <v>139</v>
      </c>
      <c r="BE438" s="254">
        <f>IF(N438="základní",J438,0)</f>
        <v>0</v>
      </c>
      <c r="BF438" s="254">
        <f>IF(N438="snížená",J438,0)</f>
        <v>0</v>
      </c>
      <c r="BG438" s="254">
        <f>IF(N438="zákl. přenesená",J438,0)</f>
        <v>0</v>
      </c>
      <c r="BH438" s="254">
        <f>IF(N438="sníž. přenesená",J438,0)</f>
        <v>0</v>
      </c>
      <c r="BI438" s="254">
        <f>IF(N438="nulová",J438,0)</f>
        <v>0</v>
      </c>
      <c r="BJ438" s="16" t="s">
        <v>88</v>
      </c>
      <c r="BK438" s="254">
        <f>ROUND(I438*H438,0)</f>
        <v>0</v>
      </c>
      <c r="BL438" s="16" t="s">
        <v>221</v>
      </c>
      <c r="BM438" s="253" t="s">
        <v>780</v>
      </c>
    </row>
    <row r="439" spans="1:65" s="2" customFormat="1" ht="24" customHeight="1">
      <c r="A439" s="37"/>
      <c r="B439" s="38"/>
      <c r="C439" s="242" t="s">
        <v>785</v>
      </c>
      <c r="D439" s="242" t="s">
        <v>142</v>
      </c>
      <c r="E439" s="243" t="s">
        <v>782</v>
      </c>
      <c r="F439" s="244" t="s">
        <v>783</v>
      </c>
      <c r="G439" s="245" t="s">
        <v>741</v>
      </c>
      <c r="H439" s="246">
        <v>1</v>
      </c>
      <c r="I439" s="247"/>
      <c r="J439" s="248">
        <f>ROUND(I439*H439,0)</f>
        <v>0</v>
      </c>
      <c r="K439" s="244" t="s">
        <v>1</v>
      </c>
      <c r="L439" s="43"/>
      <c r="M439" s="249" t="s">
        <v>1</v>
      </c>
      <c r="N439" s="250" t="s">
        <v>44</v>
      </c>
      <c r="O439" s="90"/>
      <c r="P439" s="251">
        <f>O439*H439</f>
        <v>0</v>
      </c>
      <c r="Q439" s="251">
        <v>0.005</v>
      </c>
      <c r="R439" s="251">
        <f>Q439*H439</f>
        <v>0.005</v>
      </c>
      <c r="S439" s="251">
        <v>0</v>
      </c>
      <c r="T439" s="252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53" t="s">
        <v>221</v>
      </c>
      <c r="AT439" s="253" t="s">
        <v>142</v>
      </c>
      <c r="AU439" s="253" t="s">
        <v>88</v>
      </c>
      <c r="AY439" s="16" t="s">
        <v>139</v>
      </c>
      <c r="BE439" s="254">
        <f>IF(N439="základní",J439,0)</f>
        <v>0</v>
      </c>
      <c r="BF439" s="254">
        <f>IF(N439="snížená",J439,0)</f>
        <v>0</v>
      </c>
      <c r="BG439" s="254">
        <f>IF(N439="zákl. přenesená",J439,0)</f>
        <v>0</v>
      </c>
      <c r="BH439" s="254">
        <f>IF(N439="sníž. přenesená",J439,0)</f>
        <v>0</v>
      </c>
      <c r="BI439" s="254">
        <f>IF(N439="nulová",J439,0)</f>
        <v>0</v>
      </c>
      <c r="BJ439" s="16" t="s">
        <v>88</v>
      </c>
      <c r="BK439" s="254">
        <f>ROUND(I439*H439,0)</f>
        <v>0</v>
      </c>
      <c r="BL439" s="16" t="s">
        <v>221</v>
      </c>
      <c r="BM439" s="253" t="s">
        <v>784</v>
      </c>
    </row>
    <row r="440" spans="1:65" s="2" customFormat="1" ht="24" customHeight="1">
      <c r="A440" s="37"/>
      <c r="B440" s="38"/>
      <c r="C440" s="242" t="s">
        <v>789</v>
      </c>
      <c r="D440" s="242" t="s">
        <v>142</v>
      </c>
      <c r="E440" s="243" t="s">
        <v>790</v>
      </c>
      <c r="F440" s="244" t="s">
        <v>791</v>
      </c>
      <c r="G440" s="245" t="s">
        <v>583</v>
      </c>
      <c r="H440" s="246">
        <v>5.227</v>
      </c>
      <c r="I440" s="247"/>
      <c r="J440" s="248">
        <f>ROUND(I440*H440,0)</f>
        <v>0</v>
      </c>
      <c r="K440" s="244" t="s">
        <v>146</v>
      </c>
      <c r="L440" s="43"/>
      <c r="M440" s="249" t="s">
        <v>1</v>
      </c>
      <c r="N440" s="250" t="s">
        <v>44</v>
      </c>
      <c r="O440" s="90"/>
      <c r="P440" s="251">
        <f>O440*H440</f>
        <v>0</v>
      </c>
      <c r="Q440" s="251">
        <v>0</v>
      </c>
      <c r="R440" s="251">
        <f>Q440*H440</f>
        <v>0</v>
      </c>
      <c r="S440" s="251">
        <v>0</v>
      </c>
      <c r="T440" s="252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53" t="s">
        <v>221</v>
      </c>
      <c r="AT440" s="253" t="s">
        <v>142</v>
      </c>
      <c r="AU440" s="253" t="s">
        <v>88</v>
      </c>
      <c r="AY440" s="16" t="s">
        <v>139</v>
      </c>
      <c r="BE440" s="254">
        <f>IF(N440="základní",J440,0)</f>
        <v>0</v>
      </c>
      <c r="BF440" s="254">
        <f>IF(N440="snížená",J440,0)</f>
        <v>0</v>
      </c>
      <c r="BG440" s="254">
        <f>IF(N440="zákl. přenesená",J440,0)</f>
        <v>0</v>
      </c>
      <c r="BH440" s="254">
        <f>IF(N440="sníž. přenesená",J440,0)</f>
        <v>0</v>
      </c>
      <c r="BI440" s="254">
        <f>IF(N440="nulová",J440,0)</f>
        <v>0</v>
      </c>
      <c r="BJ440" s="16" t="s">
        <v>88</v>
      </c>
      <c r="BK440" s="254">
        <f>ROUND(I440*H440,0)</f>
        <v>0</v>
      </c>
      <c r="BL440" s="16" t="s">
        <v>221</v>
      </c>
      <c r="BM440" s="253" t="s">
        <v>792</v>
      </c>
    </row>
    <row r="441" spans="1:63" s="12" customFormat="1" ht="22.8" customHeight="1">
      <c r="A441" s="12"/>
      <c r="B441" s="226"/>
      <c r="C441" s="227"/>
      <c r="D441" s="228" t="s">
        <v>77</v>
      </c>
      <c r="E441" s="240" t="s">
        <v>793</v>
      </c>
      <c r="F441" s="240" t="s">
        <v>794</v>
      </c>
      <c r="G441" s="227"/>
      <c r="H441" s="227"/>
      <c r="I441" s="230"/>
      <c r="J441" s="241">
        <f>BK441</f>
        <v>0</v>
      </c>
      <c r="K441" s="227"/>
      <c r="L441" s="232"/>
      <c r="M441" s="233"/>
      <c r="N441" s="234"/>
      <c r="O441" s="234"/>
      <c r="P441" s="235">
        <f>SUM(P442:P454)</f>
        <v>0</v>
      </c>
      <c r="Q441" s="234"/>
      <c r="R441" s="235">
        <f>SUM(R442:R454)</f>
        <v>5.05268752</v>
      </c>
      <c r="S441" s="234"/>
      <c r="T441" s="236">
        <f>SUM(T442:T454)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37" t="s">
        <v>88</v>
      </c>
      <c r="AT441" s="238" t="s">
        <v>77</v>
      </c>
      <c r="AU441" s="238" t="s">
        <v>8</v>
      </c>
      <c r="AY441" s="237" t="s">
        <v>139</v>
      </c>
      <c r="BK441" s="239">
        <f>SUM(BK442:BK454)</f>
        <v>0</v>
      </c>
    </row>
    <row r="442" spans="1:65" s="2" customFormat="1" ht="24" customHeight="1">
      <c r="A442" s="37"/>
      <c r="B442" s="38"/>
      <c r="C442" s="242" t="s">
        <v>795</v>
      </c>
      <c r="D442" s="242" t="s">
        <v>142</v>
      </c>
      <c r="E442" s="243" t="s">
        <v>796</v>
      </c>
      <c r="F442" s="244" t="s">
        <v>797</v>
      </c>
      <c r="G442" s="245" t="s">
        <v>153</v>
      </c>
      <c r="H442" s="246">
        <v>200.64</v>
      </c>
      <c r="I442" s="247"/>
      <c r="J442" s="248">
        <f>ROUND(I442*H442,0)</f>
        <v>0</v>
      </c>
      <c r="K442" s="244" t="s">
        <v>146</v>
      </c>
      <c r="L442" s="43"/>
      <c r="M442" s="249" t="s">
        <v>1</v>
      </c>
      <c r="N442" s="250" t="s">
        <v>44</v>
      </c>
      <c r="O442" s="90"/>
      <c r="P442" s="251">
        <f>O442*H442</f>
        <v>0</v>
      </c>
      <c r="Q442" s="251">
        <v>0.00058</v>
      </c>
      <c r="R442" s="251">
        <f>Q442*H442</f>
        <v>0.1163712</v>
      </c>
      <c r="S442" s="251">
        <v>0</v>
      </c>
      <c r="T442" s="252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53" t="s">
        <v>221</v>
      </c>
      <c r="AT442" s="253" t="s">
        <v>142</v>
      </c>
      <c r="AU442" s="253" t="s">
        <v>88</v>
      </c>
      <c r="AY442" s="16" t="s">
        <v>139</v>
      </c>
      <c r="BE442" s="254">
        <f>IF(N442="základní",J442,0)</f>
        <v>0</v>
      </c>
      <c r="BF442" s="254">
        <f>IF(N442="snížená",J442,0)</f>
        <v>0</v>
      </c>
      <c r="BG442" s="254">
        <f>IF(N442="zákl. přenesená",J442,0)</f>
        <v>0</v>
      </c>
      <c r="BH442" s="254">
        <f>IF(N442="sníž. přenesená",J442,0)</f>
        <v>0</v>
      </c>
      <c r="BI442" s="254">
        <f>IF(N442="nulová",J442,0)</f>
        <v>0</v>
      </c>
      <c r="BJ442" s="16" t="s">
        <v>88</v>
      </c>
      <c r="BK442" s="254">
        <f>ROUND(I442*H442,0)</f>
        <v>0</v>
      </c>
      <c r="BL442" s="16" t="s">
        <v>221</v>
      </c>
      <c r="BM442" s="253" t="s">
        <v>798</v>
      </c>
    </row>
    <row r="443" spans="1:51" s="13" customFormat="1" ht="12">
      <c r="A443" s="13"/>
      <c r="B443" s="255"/>
      <c r="C443" s="256"/>
      <c r="D443" s="257" t="s">
        <v>149</v>
      </c>
      <c r="E443" s="258" t="s">
        <v>1</v>
      </c>
      <c r="F443" s="259" t="s">
        <v>799</v>
      </c>
      <c r="G443" s="256"/>
      <c r="H443" s="260">
        <v>200.64</v>
      </c>
      <c r="I443" s="261"/>
      <c r="J443" s="256"/>
      <c r="K443" s="256"/>
      <c r="L443" s="262"/>
      <c r="M443" s="263"/>
      <c r="N443" s="264"/>
      <c r="O443" s="264"/>
      <c r="P443" s="264"/>
      <c r="Q443" s="264"/>
      <c r="R443" s="264"/>
      <c r="S443" s="264"/>
      <c r="T443" s="265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6" t="s">
        <v>149</v>
      </c>
      <c r="AU443" s="266" t="s">
        <v>88</v>
      </c>
      <c r="AV443" s="13" t="s">
        <v>88</v>
      </c>
      <c r="AW443" s="13" t="s">
        <v>33</v>
      </c>
      <c r="AX443" s="13" t="s">
        <v>78</v>
      </c>
      <c r="AY443" s="266" t="s">
        <v>139</v>
      </c>
    </row>
    <row r="444" spans="1:65" s="2" customFormat="1" ht="36" customHeight="1">
      <c r="A444" s="37"/>
      <c r="B444" s="38"/>
      <c r="C444" s="242" t="s">
        <v>800</v>
      </c>
      <c r="D444" s="242" t="s">
        <v>142</v>
      </c>
      <c r="E444" s="243" t="s">
        <v>801</v>
      </c>
      <c r="F444" s="244" t="s">
        <v>802</v>
      </c>
      <c r="G444" s="245" t="s">
        <v>160</v>
      </c>
      <c r="H444" s="246">
        <v>191.296</v>
      </c>
      <c r="I444" s="247"/>
      <c r="J444" s="248">
        <f>ROUND(I444*H444,0)</f>
        <v>0</v>
      </c>
      <c r="K444" s="244" t="s">
        <v>1</v>
      </c>
      <c r="L444" s="43"/>
      <c r="M444" s="249" t="s">
        <v>1</v>
      </c>
      <c r="N444" s="250" t="s">
        <v>44</v>
      </c>
      <c r="O444" s="90"/>
      <c r="P444" s="251">
        <f>O444*H444</f>
        <v>0</v>
      </c>
      <c r="Q444" s="251">
        <v>0.00317</v>
      </c>
      <c r="R444" s="251">
        <f>Q444*H444</f>
        <v>0.60640832</v>
      </c>
      <c r="S444" s="251">
        <v>0</v>
      </c>
      <c r="T444" s="252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53" t="s">
        <v>221</v>
      </c>
      <c r="AT444" s="253" t="s">
        <v>142</v>
      </c>
      <c r="AU444" s="253" t="s">
        <v>88</v>
      </c>
      <c r="AY444" s="16" t="s">
        <v>139</v>
      </c>
      <c r="BE444" s="254">
        <f>IF(N444="základní",J444,0)</f>
        <v>0</v>
      </c>
      <c r="BF444" s="254">
        <f>IF(N444="snížená",J444,0)</f>
        <v>0</v>
      </c>
      <c r="BG444" s="254">
        <f>IF(N444="zákl. přenesená",J444,0)</f>
        <v>0</v>
      </c>
      <c r="BH444" s="254">
        <f>IF(N444="sníž. přenesená",J444,0)</f>
        <v>0</v>
      </c>
      <c r="BI444" s="254">
        <f>IF(N444="nulová",J444,0)</f>
        <v>0</v>
      </c>
      <c r="BJ444" s="16" t="s">
        <v>88</v>
      </c>
      <c r="BK444" s="254">
        <f>ROUND(I444*H444,0)</f>
        <v>0</v>
      </c>
      <c r="BL444" s="16" t="s">
        <v>221</v>
      </c>
      <c r="BM444" s="253" t="s">
        <v>803</v>
      </c>
    </row>
    <row r="445" spans="1:51" s="13" customFormat="1" ht="12">
      <c r="A445" s="13"/>
      <c r="B445" s="255"/>
      <c r="C445" s="256"/>
      <c r="D445" s="257" t="s">
        <v>149</v>
      </c>
      <c r="E445" s="258" t="s">
        <v>1</v>
      </c>
      <c r="F445" s="259" t="s">
        <v>433</v>
      </c>
      <c r="G445" s="256"/>
      <c r="H445" s="260">
        <v>191.296</v>
      </c>
      <c r="I445" s="261"/>
      <c r="J445" s="256"/>
      <c r="K445" s="256"/>
      <c r="L445" s="262"/>
      <c r="M445" s="263"/>
      <c r="N445" s="264"/>
      <c r="O445" s="264"/>
      <c r="P445" s="264"/>
      <c r="Q445" s="264"/>
      <c r="R445" s="264"/>
      <c r="S445" s="264"/>
      <c r="T445" s="265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6" t="s">
        <v>149</v>
      </c>
      <c r="AU445" s="266" t="s">
        <v>88</v>
      </c>
      <c r="AV445" s="13" t="s">
        <v>88</v>
      </c>
      <c r="AW445" s="13" t="s">
        <v>33</v>
      </c>
      <c r="AX445" s="13" t="s">
        <v>78</v>
      </c>
      <c r="AY445" s="266" t="s">
        <v>139</v>
      </c>
    </row>
    <row r="446" spans="1:65" s="2" customFormat="1" ht="24" customHeight="1">
      <c r="A446" s="37"/>
      <c r="B446" s="38"/>
      <c r="C446" s="267" t="s">
        <v>804</v>
      </c>
      <c r="D446" s="267" t="s">
        <v>189</v>
      </c>
      <c r="E446" s="268" t="s">
        <v>805</v>
      </c>
      <c r="F446" s="269" t="s">
        <v>806</v>
      </c>
      <c r="G446" s="270" t="s">
        <v>160</v>
      </c>
      <c r="H446" s="271">
        <v>221.928</v>
      </c>
      <c r="I446" s="272"/>
      <c r="J446" s="273">
        <f>ROUND(I446*H446,0)</f>
        <v>0</v>
      </c>
      <c r="K446" s="269" t="s">
        <v>146</v>
      </c>
      <c r="L446" s="274"/>
      <c r="M446" s="275" t="s">
        <v>1</v>
      </c>
      <c r="N446" s="276" t="s">
        <v>44</v>
      </c>
      <c r="O446" s="90"/>
      <c r="P446" s="251">
        <f>O446*H446</f>
        <v>0</v>
      </c>
      <c r="Q446" s="251">
        <v>0.0192</v>
      </c>
      <c r="R446" s="251">
        <f>Q446*H446</f>
        <v>4.2610176</v>
      </c>
      <c r="S446" s="251">
        <v>0</v>
      </c>
      <c r="T446" s="252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53" t="s">
        <v>310</v>
      </c>
      <c r="AT446" s="253" t="s">
        <v>189</v>
      </c>
      <c r="AU446" s="253" t="s">
        <v>88</v>
      </c>
      <c r="AY446" s="16" t="s">
        <v>139</v>
      </c>
      <c r="BE446" s="254">
        <f>IF(N446="základní",J446,0)</f>
        <v>0</v>
      </c>
      <c r="BF446" s="254">
        <f>IF(N446="snížená",J446,0)</f>
        <v>0</v>
      </c>
      <c r="BG446" s="254">
        <f>IF(N446="zákl. přenesená",J446,0)</f>
        <v>0</v>
      </c>
      <c r="BH446" s="254">
        <f>IF(N446="sníž. přenesená",J446,0)</f>
        <v>0</v>
      </c>
      <c r="BI446" s="254">
        <f>IF(N446="nulová",J446,0)</f>
        <v>0</v>
      </c>
      <c r="BJ446" s="16" t="s">
        <v>88</v>
      </c>
      <c r="BK446" s="254">
        <f>ROUND(I446*H446,0)</f>
        <v>0</v>
      </c>
      <c r="BL446" s="16" t="s">
        <v>221</v>
      </c>
      <c r="BM446" s="253" t="s">
        <v>807</v>
      </c>
    </row>
    <row r="447" spans="1:51" s="13" customFormat="1" ht="12">
      <c r="A447" s="13"/>
      <c r="B447" s="255"/>
      <c r="C447" s="256"/>
      <c r="D447" s="257" t="s">
        <v>149</v>
      </c>
      <c r="E447" s="258" t="s">
        <v>1</v>
      </c>
      <c r="F447" s="259" t="s">
        <v>808</v>
      </c>
      <c r="G447" s="256"/>
      <c r="H447" s="260">
        <v>221.928</v>
      </c>
      <c r="I447" s="261"/>
      <c r="J447" s="256"/>
      <c r="K447" s="256"/>
      <c r="L447" s="262"/>
      <c r="M447" s="263"/>
      <c r="N447" s="264"/>
      <c r="O447" s="264"/>
      <c r="P447" s="264"/>
      <c r="Q447" s="264"/>
      <c r="R447" s="264"/>
      <c r="S447" s="264"/>
      <c r="T447" s="265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6" t="s">
        <v>149</v>
      </c>
      <c r="AU447" s="266" t="s">
        <v>88</v>
      </c>
      <c r="AV447" s="13" t="s">
        <v>88</v>
      </c>
      <c r="AW447" s="13" t="s">
        <v>33</v>
      </c>
      <c r="AX447" s="13" t="s">
        <v>78</v>
      </c>
      <c r="AY447" s="266" t="s">
        <v>139</v>
      </c>
    </row>
    <row r="448" spans="1:65" s="2" customFormat="1" ht="36" customHeight="1">
      <c r="A448" s="37"/>
      <c r="B448" s="38"/>
      <c r="C448" s="242" t="s">
        <v>809</v>
      </c>
      <c r="D448" s="242" t="s">
        <v>142</v>
      </c>
      <c r="E448" s="243" t="s">
        <v>810</v>
      </c>
      <c r="F448" s="244" t="s">
        <v>811</v>
      </c>
      <c r="G448" s="245" t="s">
        <v>160</v>
      </c>
      <c r="H448" s="246">
        <v>191.296</v>
      </c>
      <c r="I448" s="247"/>
      <c r="J448" s="248">
        <f>ROUND(I448*H448,0)</f>
        <v>0</v>
      </c>
      <c r="K448" s="244" t="s">
        <v>1</v>
      </c>
      <c r="L448" s="43"/>
      <c r="M448" s="249" t="s">
        <v>1</v>
      </c>
      <c r="N448" s="250" t="s">
        <v>44</v>
      </c>
      <c r="O448" s="90"/>
      <c r="P448" s="251">
        <f>O448*H448</f>
        <v>0</v>
      </c>
      <c r="Q448" s="251">
        <v>0</v>
      </c>
      <c r="R448" s="251">
        <f>Q448*H448</f>
        <v>0</v>
      </c>
      <c r="S448" s="251">
        <v>0</v>
      </c>
      <c r="T448" s="252">
        <f>S448*H448</f>
        <v>0</v>
      </c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R448" s="253" t="s">
        <v>221</v>
      </c>
      <c r="AT448" s="253" t="s">
        <v>142</v>
      </c>
      <c r="AU448" s="253" t="s">
        <v>88</v>
      </c>
      <c r="AY448" s="16" t="s">
        <v>139</v>
      </c>
      <c r="BE448" s="254">
        <f>IF(N448="základní",J448,0)</f>
        <v>0</v>
      </c>
      <c r="BF448" s="254">
        <f>IF(N448="snížená",J448,0)</f>
        <v>0</v>
      </c>
      <c r="BG448" s="254">
        <f>IF(N448="zákl. přenesená",J448,0)</f>
        <v>0</v>
      </c>
      <c r="BH448" s="254">
        <f>IF(N448="sníž. přenesená",J448,0)</f>
        <v>0</v>
      </c>
      <c r="BI448" s="254">
        <f>IF(N448="nulová",J448,0)</f>
        <v>0</v>
      </c>
      <c r="BJ448" s="16" t="s">
        <v>88</v>
      </c>
      <c r="BK448" s="254">
        <f>ROUND(I448*H448,0)</f>
        <v>0</v>
      </c>
      <c r="BL448" s="16" t="s">
        <v>221</v>
      </c>
      <c r="BM448" s="253" t="s">
        <v>812</v>
      </c>
    </row>
    <row r="449" spans="1:65" s="2" customFormat="1" ht="16.5" customHeight="1">
      <c r="A449" s="37"/>
      <c r="B449" s="38"/>
      <c r="C449" s="242" t="s">
        <v>813</v>
      </c>
      <c r="D449" s="242" t="s">
        <v>142</v>
      </c>
      <c r="E449" s="243" t="s">
        <v>814</v>
      </c>
      <c r="F449" s="244" t="s">
        <v>815</v>
      </c>
      <c r="G449" s="245" t="s">
        <v>160</v>
      </c>
      <c r="H449" s="246">
        <v>191.928</v>
      </c>
      <c r="I449" s="247"/>
      <c r="J449" s="248">
        <f>ROUND(I449*H449,0)</f>
        <v>0</v>
      </c>
      <c r="K449" s="244" t="s">
        <v>146</v>
      </c>
      <c r="L449" s="43"/>
      <c r="M449" s="249" t="s">
        <v>1</v>
      </c>
      <c r="N449" s="250" t="s">
        <v>44</v>
      </c>
      <c r="O449" s="90"/>
      <c r="P449" s="251">
        <f>O449*H449</f>
        <v>0</v>
      </c>
      <c r="Q449" s="251">
        <v>0.0003</v>
      </c>
      <c r="R449" s="251">
        <f>Q449*H449</f>
        <v>0.057578399999999995</v>
      </c>
      <c r="S449" s="251">
        <v>0</v>
      </c>
      <c r="T449" s="252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53" t="s">
        <v>221</v>
      </c>
      <c r="AT449" s="253" t="s">
        <v>142</v>
      </c>
      <c r="AU449" s="253" t="s">
        <v>88</v>
      </c>
      <c r="AY449" s="16" t="s">
        <v>139</v>
      </c>
      <c r="BE449" s="254">
        <f>IF(N449="základní",J449,0)</f>
        <v>0</v>
      </c>
      <c r="BF449" s="254">
        <f>IF(N449="snížená",J449,0)</f>
        <v>0</v>
      </c>
      <c r="BG449" s="254">
        <f>IF(N449="zákl. přenesená",J449,0)</f>
        <v>0</v>
      </c>
      <c r="BH449" s="254">
        <f>IF(N449="sníž. přenesená",J449,0)</f>
        <v>0</v>
      </c>
      <c r="BI449" s="254">
        <f>IF(N449="nulová",J449,0)</f>
        <v>0</v>
      </c>
      <c r="BJ449" s="16" t="s">
        <v>88</v>
      </c>
      <c r="BK449" s="254">
        <f>ROUND(I449*H449,0)</f>
        <v>0</v>
      </c>
      <c r="BL449" s="16" t="s">
        <v>221</v>
      </c>
      <c r="BM449" s="253" t="s">
        <v>816</v>
      </c>
    </row>
    <row r="450" spans="1:65" s="2" customFormat="1" ht="16.5" customHeight="1">
      <c r="A450" s="37"/>
      <c r="B450" s="38"/>
      <c r="C450" s="242" t="s">
        <v>817</v>
      </c>
      <c r="D450" s="242" t="s">
        <v>142</v>
      </c>
      <c r="E450" s="243" t="s">
        <v>818</v>
      </c>
      <c r="F450" s="244" t="s">
        <v>819</v>
      </c>
      <c r="G450" s="245" t="s">
        <v>153</v>
      </c>
      <c r="H450" s="246">
        <v>226.24</v>
      </c>
      <c r="I450" s="247"/>
      <c r="J450" s="248">
        <f>ROUND(I450*H450,0)</f>
        <v>0</v>
      </c>
      <c r="K450" s="244" t="s">
        <v>1</v>
      </c>
      <c r="L450" s="43"/>
      <c r="M450" s="249" t="s">
        <v>1</v>
      </c>
      <c r="N450" s="250" t="s">
        <v>44</v>
      </c>
      <c r="O450" s="90"/>
      <c r="P450" s="251">
        <f>O450*H450</f>
        <v>0</v>
      </c>
      <c r="Q450" s="251">
        <v>5E-05</v>
      </c>
      <c r="R450" s="251">
        <f>Q450*H450</f>
        <v>0.011312000000000001</v>
      </c>
      <c r="S450" s="251">
        <v>0</v>
      </c>
      <c r="T450" s="252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53" t="s">
        <v>221</v>
      </c>
      <c r="AT450" s="253" t="s">
        <v>142</v>
      </c>
      <c r="AU450" s="253" t="s">
        <v>88</v>
      </c>
      <c r="AY450" s="16" t="s">
        <v>139</v>
      </c>
      <c r="BE450" s="254">
        <f>IF(N450="základní",J450,0)</f>
        <v>0</v>
      </c>
      <c r="BF450" s="254">
        <f>IF(N450="snížená",J450,0)</f>
        <v>0</v>
      </c>
      <c r="BG450" s="254">
        <f>IF(N450="zákl. přenesená",J450,0)</f>
        <v>0</v>
      </c>
      <c r="BH450" s="254">
        <f>IF(N450="sníž. přenesená",J450,0)</f>
        <v>0</v>
      </c>
      <c r="BI450" s="254">
        <f>IF(N450="nulová",J450,0)</f>
        <v>0</v>
      </c>
      <c r="BJ450" s="16" t="s">
        <v>88</v>
      </c>
      <c r="BK450" s="254">
        <f>ROUND(I450*H450,0)</f>
        <v>0</v>
      </c>
      <c r="BL450" s="16" t="s">
        <v>221</v>
      </c>
      <c r="BM450" s="253" t="s">
        <v>820</v>
      </c>
    </row>
    <row r="451" spans="1:51" s="13" customFormat="1" ht="12">
      <c r="A451" s="13"/>
      <c r="B451" s="255"/>
      <c r="C451" s="256"/>
      <c r="D451" s="257" t="s">
        <v>149</v>
      </c>
      <c r="E451" s="258" t="s">
        <v>1</v>
      </c>
      <c r="F451" s="259" t="s">
        <v>635</v>
      </c>
      <c r="G451" s="256"/>
      <c r="H451" s="260">
        <v>226.24</v>
      </c>
      <c r="I451" s="261"/>
      <c r="J451" s="256"/>
      <c r="K451" s="256"/>
      <c r="L451" s="262"/>
      <c r="M451" s="263"/>
      <c r="N451" s="264"/>
      <c r="O451" s="264"/>
      <c r="P451" s="264"/>
      <c r="Q451" s="264"/>
      <c r="R451" s="264"/>
      <c r="S451" s="264"/>
      <c r="T451" s="265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6" t="s">
        <v>149</v>
      </c>
      <c r="AU451" s="266" t="s">
        <v>88</v>
      </c>
      <c r="AV451" s="13" t="s">
        <v>88</v>
      </c>
      <c r="AW451" s="13" t="s">
        <v>33</v>
      </c>
      <c r="AX451" s="13" t="s">
        <v>78</v>
      </c>
      <c r="AY451" s="266" t="s">
        <v>139</v>
      </c>
    </row>
    <row r="452" spans="1:65" s="2" customFormat="1" ht="16.5" customHeight="1">
      <c r="A452" s="37"/>
      <c r="B452" s="38"/>
      <c r="C452" s="242" t="s">
        <v>821</v>
      </c>
      <c r="D452" s="242" t="s">
        <v>142</v>
      </c>
      <c r="E452" s="243" t="s">
        <v>822</v>
      </c>
      <c r="F452" s="244" t="s">
        <v>823</v>
      </c>
      <c r="G452" s="245" t="s">
        <v>170</v>
      </c>
      <c r="H452" s="246">
        <v>668.8</v>
      </c>
      <c r="I452" s="247"/>
      <c r="J452" s="248">
        <f>ROUND(I452*H452,0)</f>
        <v>0</v>
      </c>
      <c r="K452" s="244" t="s">
        <v>146</v>
      </c>
      <c r="L452" s="43"/>
      <c r="M452" s="249" t="s">
        <v>1</v>
      </c>
      <c r="N452" s="250" t="s">
        <v>44</v>
      </c>
      <c r="O452" s="90"/>
      <c r="P452" s="251">
        <f>O452*H452</f>
        <v>0</v>
      </c>
      <c r="Q452" s="251">
        <v>0</v>
      </c>
      <c r="R452" s="251">
        <f>Q452*H452</f>
        <v>0</v>
      </c>
      <c r="S452" s="251">
        <v>0</v>
      </c>
      <c r="T452" s="252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53" t="s">
        <v>221</v>
      </c>
      <c r="AT452" s="253" t="s">
        <v>142</v>
      </c>
      <c r="AU452" s="253" t="s">
        <v>88</v>
      </c>
      <c r="AY452" s="16" t="s">
        <v>139</v>
      </c>
      <c r="BE452" s="254">
        <f>IF(N452="základní",J452,0)</f>
        <v>0</v>
      </c>
      <c r="BF452" s="254">
        <f>IF(N452="snížená",J452,0)</f>
        <v>0</v>
      </c>
      <c r="BG452" s="254">
        <f>IF(N452="zákl. přenesená",J452,0)</f>
        <v>0</v>
      </c>
      <c r="BH452" s="254">
        <f>IF(N452="sníž. přenesená",J452,0)</f>
        <v>0</v>
      </c>
      <c r="BI452" s="254">
        <f>IF(N452="nulová",J452,0)</f>
        <v>0</v>
      </c>
      <c r="BJ452" s="16" t="s">
        <v>88</v>
      </c>
      <c r="BK452" s="254">
        <f>ROUND(I452*H452,0)</f>
        <v>0</v>
      </c>
      <c r="BL452" s="16" t="s">
        <v>221</v>
      </c>
      <c r="BM452" s="253" t="s">
        <v>824</v>
      </c>
    </row>
    <row r="453" spans="1:51" s="13" customFormat="1" ht="12">
      <c r="A453" s="13"/>
      <c r="B453" s="255"/>
      <c r="C453" s="256"/>
      <c r="D453" s="257" t="s">
        <v>149</v>
      </c>
      <c r="E453" s="258" t="s">
        <v>1</v>
      </c>
      <c r="F453" s="259" t="s">
        <v>825</v>
      </c>
      <c r="G453" s="256"/>
      <c r="H453" s="260">
        <v>668.8</v>
      </c>
      <c r="I453" s="261"/>
      <c r="J453" s="256"/>
      <c r="K453" s="256"/>
      <c r="L453" s="262"/>
      <c r="M453" s="263"/>
      <c r="N453" s="264"/>
      <c r="O453" s="264"/>
      <c r="P453" s="264"/>
      <c r="Q453" s="264"/>
      <c r="R453" s="264"/>
      <c r="S453" s="264"/>
      <c r="T453" s="265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6" t="s">
        <v>149</v>
      </c>
      <c r="AU453" s="266" t="s">
        <v>88</v>
      </c>
      <c r="AV453" s="13" t="s">
        <v>88</v>
      </c>
      <c r="AW453" s="13" t="s">
        <v>33</v>
      </c>
      <c r="AX453" s="13" t="s">
        <v>78</v>
      </c>
      <c r="AY453" s="266" t="s">
        <v>139</v>
      </c>
    </row>
    <row r="454" spans="1:65" s="2" customFormat="1" ht="24" customHeight="1">
      <c r="A454" s="37"/>
      <c r="B454" s="38"/>
      <c r="C454" s="242" t="s">
        <v>826</v>
      </c>
      <c r="D454" s="242" t="s">
        <v>142</v>
      </c>
      <c r="E454" s="243" t="s">
        <v>827</v>
      </c>
      <c r="F454" s="244" t="s">
        <v>828</v>
      </c>
      <c r="G454" s="245" t="s">
        <v>583</v>
      </c>
      <c r="H454" s="246">
        <v>5.053</v>
      </c>
      <c r="I454" s="247"/>
      <c r="J454" s="248">
        <f>ROUND(I454*H454,0)</f>
        <v>0</v>
      </c>
      <c r="K454" s="244" t="s">
        <v>146</v>
      </c>
      <c r="L454" s="43"/>
      <c r="M454" s="249" t="s">
        <v>1</v>
      </c>
      <c r="N454" s="250" t="s">
        <v>44</v>
      </c>
      <c r="O454" s="90"/>
      <c r="P454" s="251">
        <f>O454*H454</f>
        <v>0</v>
      </c>
      <c r="Q454" s="251">
        <v>0</v>
      </c>
      <c r="R454" s="251">
        <f>Q454*H454</f>
        <v>0</v>
      </c>
      <c r="S454" s="251">
        <v>0</v>
      </c>
      <c r="T454" s="252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53" t="s">
        <v>221</v>
      </c>
      <c r="AT454" s="253" t="s">
        <v>142</v>
      </c>
      <c r="AU454" s="253" t="s">
        <v>88</v>
      </c>
      <c r="AY454" s="16" t="s">
        <v>139</v>
      </c>
      <c r="BE454" s="254">
        <f>IF(N454="základní",J454,0)</f>
        <v>0</v>
      </c>
      <c r="BF454" s="254">
        <f>IF(N454="snížená",J454,0)</f>
        <v>0</v>
      </c>
      <c r="BG454" s="254">
        <f>IF(N454="zákl. přenesená",J454,0)</f>
        <v>0</v>
      </c>
      <c r="BH454" s="254">
        <f>IF(N454="sníž. přenesená",J454,0)</f>
        <v>0</v>
      </c>
      <c r="BI454" s="254">
        <f>IF(N454="nulová",J454,0)</f>
        <v>0</v>
      </c>
      <c r="BJ454" s="16" t="s">
        <v>88</v>
      </c>
      <c r="BK454" s="254">
        <f>ROUND(I454*H454,0)</f>
        <v>0</v>
      </c>
      <c r="BL454" s="16" t="s">
        <v>221</v>
      </c>
      <c r="BM454" s="253" t="s">
        <v>829</v>
      </c>
    </row>
    <row r="455" spans="1:63" s="12" customFormat="1" ht="22.8" customHeight="1">
      <c r="A455" s="12"/>
      <c r="B455" s="226"/>
      <c r="C455" s="227"/>
      <c r="D455" s="228" t="s">
        <v>77</v>
      </c>
      <c r="E455" s="240" t="s">
        <v>830</v>
      </c>
      <c r="F455" s="240" t="s">
        <v>831</v>
      </c>
      <c r="G455" s="227"/>
      <c r="H455" s="227"/>
      <c r="I455" s="230"/>
      <c r="J455" s="241">
        <f>BK455</f>
        <v>0</v>
      </c>
      <c r="K455" s="227"/>
      <c r="L455" s="232"/>
      <c r="M455" s="233"/>
      <c r="N455" s="234"/>
      <c r="O455" s="234"/>
      <c r="P455" s="235">
        <f>SUM(P456:P462)</f>
        <v>0</v>
      </c>
      <c r="Q455" s="234"/>
      <c r="R455" s="235">
        <f>SUM(R456:R462)</f>
        <v>0.2156166</v>
      </c>
      <c r="S455" s="234"/>
      <c r="T455" s="236">
        <f>SUM(T456:T462)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37" t="s">
        <v>88</v>
      </c>
      <c r="AT455" s="238" t="s">
        <v>77</v>
      </c>
      <c r="AU455" s="238" t="s">
        <v>8</v>
      </c>
      <c r="AY455" s="237" t="s">
        <v>139</v>
      </c>
      <c r="BK455" s="239">
        <f>SUM(BK456:BK462)</f>
        <v>0</v>
      </c>
    </row>
    <row r="456" spans="1:65" s="2" customFormat="1" ht="24" customHeight="1">
      <c r="A456" s="37"/>
      <c r="B456" s="38"/>
      <c r="C456" s="242" t="s">
        <v>832</v>
      </c>
      <c r="D456" s="242" t="s">
        <v>142</v>
      </c>
      <c r="E456" s="243" t="s">
        <v>833</v>
      </c>
      <c r="F456" s="244" t="s">
        <v>834</v>
      </c>
      <c r="G456" s="245" t="s">
        <v>160</v>
      </c>
      <c r="H456" s="246">
        <v>6.942</v>
      </c>
      <c r="I456" s="247"/>
      <c r="J456" s="248">
        <f>ROUND(I456*H456,0)</f>
        <v>0</v>
      </c>
      <c r="K456" s="244" t="s">
        <v>146</v>
      </c>
      <c r="L456" s="43"/>
      <c r="M456" s="249" t="s">
        <v>1</v>
      </c>
      <c r="N456" s="250" t="s">
        <v>44</v>
      </c>
      <c r="O456" s="90"/>
      <c r="P456" s="251">
        <f>O456*H456</f>
        <v>0</v>
      </c>
      <c r="Q456" s="251">
        <v>0.0029</v>
      </c>
      <c r="R456" s="251">
        <f>Q456*H456</f>
        <v>0.0201318</v>
      </c>
      <c r="S456" s="251">
        <v>0</v>
      </c>
      <c r="T456" s="252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53" t="s">
        <v>221</v>
      </c>
      <c r="AT456" s="253" t="s">
        <v>142</v>
      </c>
      <c r="AU456" s="253" t="s">
        <v>88</v>
      </c>
      <c r="AY456" s="16" t="s">
        <v>139</v>
      </c>
      <c r="BE456" s="254">
        <f>IF(N456="základní",J456,0)</f>
        <v>0</v>
      </c>
      <c r="BF456" s="254">
        <f>IF(N456="snížená",J456,0)</f>
        <v>0</v>
      </c>
      <c r="BG456" s="254">
        <f>IF(N456="zákl. přenesená",J456,0)</f>
        <v>0</v>
      </c>
      <c r="BH456" s="254">
        <f>IF(N456="sníž. přenesená",J456,0)</f>
        <v>0</v>
      </c>
      <c r="BI456" s="254">
        <f>IF(N456="nulová",J456,0)</f>
        <v>0</v>
      </c>
      <c r="BJ456" s="16" t="s">
        <v>88</v>
      </c>
      <c r="BK456" s="254">
        <f>ROUND(I456*H456,0)</f>
        <v>0</v>
      </c>
      <c r="BL456" s="16" t="s">
        <v>221</v>
      </c>
      <c r="BM456" s="253" t="s">
        <v>835</v>
      </c>
    </row>
    <row r="457" spans="1:51" s="13" customFormat="1" ht="12">
      <c r="A457" s="13"/>
      <c r="B457" s="255"/>
      <c r="C457" s="256"/>
      <c r="D457" s="257" t="s">
        <v>149</v>
      </c>
      <c r="E457" s="258" t="s">
        <v>1</v>
      </c>
      <c r="F457" s="259" t="s">
        <v>836</v>
      </c>
      <c r="G457" s="256"/>
      <c r="H457" s="260">
        <v>6.942</v>
      </c>
      <c r="I457" s="261"/>
      <c r="J457" s="256"/>
      <c r="K457" s="256"/>
      <c r="L457" s="262"/>
      <c r="M457" s="263"/>
      <c r="N457" s="264"/>
      <c r="O457" s="264"/>
      <c r="P457" s="264"/>
      <c r="Q457" s="264"/>
      <c r="R457" s="264"/>
      <c r="S457" s="264"/>
      <c r="T457" s="265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6" t="s">
        <v>149</v>
      </c>
      <c r="AU457" s="266" t="s">
        <v>88</v>
      </c>
      <c r="AV457" s="13" t="s">
        <v>88</v>
      </c>
      <c r="AW457" s="13" t="s">
        <v>33</v>
      </c>
      <c r="AX457" s="13" t="s">
        <v>78</v>
      </c>
      <c r="AY457" s="266" t="s">
        <v>139</v>
      </c>
    </row>
    <row r="458" spans="1:65" s="2" customFormat="1" ht="24" customHeight="1">
      <c r="A458" s="37"/>
      <c r="B458" s="38"/>
      <c r="C458" s="267" t="s">
        <v>837</v>
      </c>
      <c r="D458" s="267" t="s">
        <v>189</v>
      </c>
      <c r="E458" s="268" t="s">
        <v>838</v>
      </c>
      <c r="F458" s="269" t="s">
        <v>806</v>
      </c>
      <c r="G458" s="270" t="s">
        <v>160</v>
      </c>
      <c r="H458" s="271">
        <v>7.289</v>
      </c>
      <c r="I458" s="272"/>
      <c r="J458" s="273">
        <f>ROUND(I458*H458,0)</f>
        <v>0</v>
      </c>
      <c r="K458" s="269" t="s">
        <v>877</v>
      </c>
      <c r="L458" s="274"/>
      <c r="M458" s="275" t="s">
        <v>1</v>
      </c>
      <c r="N458" s="276" t="s">
        <v>44</v>
      </c>
      <c r="O458" s="90"/>
      <c r="P458" s="251">
        <f>O458*H458</f>
        <v>0</v>
      </c>
      <c r="Q458" s="251">
        <v>0.0192</v>
      </c>
      <c r="R458" s="251">
        <f>Q458*H458</f>
        <v>0.13994879999999998</v>
      </c>
      <c r="S458" s="251">
        <v>0</v>
      </c>
      <c r="T458" s="252">
        <f>S458*H458</f>
        <v>0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53" t="s">
        <v>310</v>
      </c>
      <c r="AT458" s="253" t="s">
        <v>189</v>
      </c>
      <c r="AU458" s="253" t="s">
        <v>88</v>
      </c>
      <c r="AY458" s="16" t="s">
        <v>139</v>
      </c>
      <c r="BE458" s="254">
        <f>IF(N458="základní",J458,0)</f>
        <v>0</v>
      </c>
      <c r="BF458" s="254">
        <f>IF(N458="snížená",J458,0)</f>
        <v>0</v>
      </c>
      <c r="BG458" s="254">
        <f>IF(N458="zákl. přenesená",J458,0)</f>
        <v>0</v>
      </c>
      <c r="BH458" s="254">
        <f>IF(N458="sníž. přenesená",J458,0)</f>
        <v>0</v>
      </c>
      <c r="BI458" s="254">
        <f>IF(N458="nulová",J458,0)</f>
        <v>0</v>
      </c>
      <c r="BJ458" s="16" t="s">
        <v>88</v>
      </c>
      <c r="BK458" s="254">
        <f>ROUND(I458*H458,0)</f>
        <v>0</v>
      </c>
      <c r="BL458" s="16" t="s">
        <v>221</v>
      </c>
      <c r="BM458" s="253" t="s">
        <v>840</v>
      </c>
    </row>
    <row r="459" spans="1:51" s="13" customFormat="1" ht="12">
      <c r="A459" s="13"/>
      <c r="B459" s="255"/>
      <c r="C459" s="256"/>
      <c r="D459" s="257" t="s">
        <v>149</v>
      </c>
      <c r="E459" s="258" t="s">
        <v>1</v>
      </c>
      <c r="F459" s="259" t="s">
        <v>841</v>
      </c>
      <c r="G459" s="256"/>
      <c r="H459" s="260">
        <v>7.289</v>
      </c>
      <c r="I459" s="261"/>
      <c r="J459" s="256"/>
      <c r="K459" s="256"/>
      <c r="L459" s="262"/>
      <c r="M459" s="263"/>
      <c r="N459" s="264"/>
      <c r="O459" s="264"/>
      <c r="P459" s="264"/>
      <c r="Q459" s="264"/>
      <c r="R459" s="264"/>
      <c r="S459" s="264"/>
      <c r="T459" s="265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6" t="s">
        <v>149</v>
      </c>
      <c r="AU459" s="266" t="s">
        <v>88</v>
      </c>
      <c r="AV459" s="13" t="s">
        <v>88</v>
      </c>
      <c r="AW459" s="13" t="s">
        <v>33</v>
      </c>
      <c r="AX459" s="13" t="s">
        <v>78</v>
      </c>
      <c r="AY459" s="266" t="s">
        <v>139</v>
      </c>
    </row>
    <row r="460" spans="1:65" s="2" customFormat="1" ht="24" customHeight="1">
      <c r="A460" s="37"/>
      <c r="B460" s="38"/>
      <c r="C460" s="242" t="s">
        <v>842</v>
      </c>
      <c r="D460" s="242" t="s">
        <v>142</v>
      </c>
      <c r="E460" s="243" t="s">
        <v>843</v>
      </c>
      <c r="F460" s="244" t="s">
        <v>844</v>
      </c>
      <c r="G460" s="245" t="s">
        <v>160</v>
      </c>
      <c r="H460" s="246">
        <v>6.942</v>
      </c>
      <c r="I460" s="247"/>
      <c r="J460" s="248">
        <f>ROUND(I460*H460,0)</f>
        <v>0</v>
      </c>
      <c r="K460" s="244" t="s">
        <v>146</v>
      </c>
      <c r="L460" s="43"/>
      <c r="M460" s="249" t="s">
        <v>1</v>
      </c>
      <c r="N460" s="250" t="s">
        <v>44</v>
      </c>
      <c r="O460" s="90"/>
      <c r="P460" s="251">
        <f>O460*H460</f>
        <v>0</v>
      </c>
      <c r="Q460" s="251">
        <v>0</v>
      </c>
      <c r="R460" s="251">
        <f>Q460*H460</f>
        <v>0</v>
      </c>
      <c r="S460" s="251">
        <v>0</v>
      </c>
      <c r="T460" s="252">
        <f>S460*H460</f>
        <v>0</v>
      </c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R460" s="253" t="s">
        <v>221</v>
      </c>
      <c r="AT460" s="253" t="s">
        <v>142</v>
      </c>
      <c r="AU460" s="253" t="s">
        <v>88</v>
      </c>
      <c r="AY460" s="16" t="s">
        <v>139</v>
      </c>
      <c r="BE460" s="254">
        <f>IF(N460="základní",J460,0)</f>
        <v>0</v>
      </c>
      <c r="BF460" s="254">
        <f>IF(N460="snížená",J460,0)</f>
        <v>0</v>
      </c>
      <c r="BG460" s="254">
        <f>IF(N460="zákl. přenesená",J460,0)</f>
        <v>0</v>
      </c>
      <c r="BH460" s="254">
        <f>IF(N460="sníž. přenesená",J460,0)</f>
        <v>0</v>
      </c>
      <c r="BI460" s="254">
        <f>IF(N460="nulová",J460,0)</f>
        <v>0</v>
      </c>
      <c r="BJ460" s="16" t="s">
        <v>88</v>
      </c>
      <c r="BK460" s="254">
        <f>ROUND(I460*H460,0)</f>
        <v>0</v>
      </c>
      <c r="BL460" s="16" t="s">
        <v>221</v>
      </c>
      <c r="BM460" s="253" t="s">
        <v>845</v>
      </c>
    </row>
    <row r="461" spans="1:65" s="2" customFormat="1" ht="24" customHeight="1">
      <c r="A461" s="37"/>
      <c r="B461" s="38"/>
      <c r="C461" s="242" t="s">
        <v>846</v>
      </c>
      <c r="D461" s="242" t="s">
        <v>142</v>
      </c>
      <c r="E461" s="243" t="s">
        <v>847</v>
      </c>
      <c r="F461" s="244" t="s">
        <v>848</v>
      </c>
      <c r="G461" s="245" t="s">
        <v>160</v>
      </c>
      <c r="H461" s="246">
        <v>6.942</v>
      </c>
      <c r="I461" s="247"/>
      <c r="J461" s="248">
        <f>ROUND(I461*H461,0)</f>
        <v>0</v>
      </c>
      <c r="K461" s="244" t="s">
        <v>877</v>
      </c>
      <c r="L461" s="43"/>
      <c r="M461" s="249" t="s">
        <v>1</v>
      </c>
      <c r="N461" s="250" t="s">
        <v>44</v>
      </c>
      <c r="O461" s="90"/>
      <c r="P461" s="251">
        <f>O461*H461</f>
        <v>0</v>
      </c>
      <c r="Q461" s="251">
        <v>0.008</v>
      </c>
      <c r="R461" s="251">
        <f>Q461*H461</f>
        <v>0.055536</v>
      </c>
      <c r="S461" s="251">
        <v>0</v>
      </c>
      <c r="T461" s="252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53" t="s">
        <v>221</v>
      </c>
      <c r="AT461" s="253" t="s">
        <v>142</v>
      </c>
      <c r="AU461" s="253" t="s">
        <v>88</v>
      </c>
      <c r="AY461" s="16" t="s">
        <v>139</v>
      </c>
      <c r="BE461" s="254">
        <f>IF(N461="základní",J461,0)</f>
        <v>0</v>
      </c>
      <c r="BF461" s="254">
        <f>IF(N461="snížená",J461,0)</f>
        <v>0</v>
      </c>
      <c r="BG461" s="254">
        <f>IF(N461="zákl. přenesená",J461,0)</f>
        <v>0</v>
      </c>
      <c r="BH461" s="254">
        <f>IF(N461="sníž. přenesená",J461,0)</f>
        <v>0</v>
      </c>
      <c r="BI461" s="254">
        <f>IF(N461="nulová",J461,0)</f>
        <v>0</v>
      </c>
      <c r="BJ461" s="16" t="s">
        <v>88</v>
      </c>
      <c r="BK461" s="254">
        <f>ROUND(I461*H461,0)</f>
        <v>0</v>
      </c>
      <c r="BL461" s="16" t="s">
        <v>221</v>
      </c>
      <c r="BM461" s="253" t="s">
        <v>849</v>
      </c>
    </row>
    <row r="462" spans="1:65" s="2" customFormat="1" ht="24" customHeight="1">
      <c r="A462" s="37"/>
      <c r="B462" s="38"/>
      <c r="C462" s="242" t="s">
        <v>850</v>
      </c>
      <c r="D462" s="242" t="s">
        <v>142</v>
      </c>
      <c r="E462" s="243" t="s">
        <v>851</v>
      </c>
      <c r="F462" s="244" t="s">
        <v>852</v>
      </c>
      <c r="G462" s="245" t="s">
        <v>583</v>
      </c>
      <c r="H462" s="246">
        <v>0.216</v>
      </c>
      <c r="I462" s="247"/>
      <c r="J462" s="248">
        <f>ROUND(I462*H462,0)</f>
        <v>0</v>
      </c>
      <c r="K462" s="244" t="s">
        <v>146</v>
      </c>
      <c r="L462" s="43"/>
      <c r="M462" s="249" t="s">
        <v>1</v>
      </c>
      <c r="N462" s="250" t="s">
        <v>44</v>
      </c>
      <c r="O462" s="90"/>
      <c r="P462" s="251">
        <f>O462*H462</f>
        <v>0</v>
      </c>
      <c r="Q462" s="251">
        <v>0</v>
      </c>
      <c r="R462" s="251">
        <f>Q462*H462</f>
        <v>0</v>
      </c>
      <c r="S462" s="251">
        <v>0</v>
      </c>
      <c r="T462" s="252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53" t="s">
        <v>221</v>
      </c>
      <c r="AT462" s="253" t="s">
        <v>142</v>
      </c>
      <c r="AU462" s="253" t="s">
        <v>88</v>
      </c>
      <c r="AY462" s="16" t="s">
        <v>139</v>
      </c>
      <c r="BE462" s="254">
        <f>IF(N462="základní",J462,0)</f>
        <v>0</v>
      </c>
      <c r="BF462" s="254">
        <f>IF(N462="snížená",J462,0)</f>
        <v>0</v>
      </c>
      <c r="BG462" s="254">
        <f>IF(N462="zákl. přenesená",J462,0)</f>
        <v>0</v>
      </c>
      <c r="BH462" s="254">
        <f>IF(N462="sníž. přenesená",J462,0)</f>
        <v>0</v>
      </c>
      <c r="BI462" s="254">
        <f>IF(N462="nulová",J462,0)</f>
        <v>0</v>
      </c>
      <c r="BJ462" s="16" t="s">
        <v>88</v>
      </c>
      <c r="BK462" s="254">
        <f>ROUND(I462*H462,0)</f>
        <v>0</v>
      </c>
      <c r="BL462" s="16" t="s">
        <v>221</v>
      </c>
      <c r="BM462" s="253" t="s">
        <v>853</v>
      </c>
    </row>
    <row r="463" spans="1:63" s="12" customFormat="1" ht="22.8" customHeight="1">
      <c r="A463" s="12"/>
      <c r="B463" s="226"/>
      <c r="C463" s="227"/>
      <c r="D463" s="228" t="s">
        <v>77</v>
      </c>
      <c r="E463" s="240" t="s">
        <v>854</v>
      </c>
      <c r="F463" s="240" t="s">
        <v>855</v>
      </c>
      <c r="G463" s="227"/>
      <c r="H463" s="227"/>
      <c r="I463" s="230"/>
      <c r="J463" s="241">
        <f>BK463</f>
        <v>0</v>
      </c>
      <c r="K463" s="227"/>
      <c r="L463" s="232"/>
      <c r="M463" s="233"/>
      <c r="N463" s="234"/>
      <c r="O463" s="234"/>
      <c r="P463" s="235">
        <f>SUM(P464:P467)</f>
        <v>0</v>
      </c>
      <c r="Q463" s="234"/>
      <c r="R463" s="235">
        <f>SUM(R464:R467)</f>
        <v>0.022298</v>
      </c>
      <c r="S463" s="234"/>
      <c r="T463" s="236">
        <f>SUM(T464:T467)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37" t="s">
        <v>88</v>
      </c>
      <c r="AT463" s="238" t="s">
        <v>77</v>
      </c>
      <c r="AU463" s="238" t="s">
        <v>8</v>
      </c>
      <c r="AY463" s="237" t="s">
        <v>139</v>
      </c>
      <c r="BK463" s="239">
        <f>SUM(BK464:BK467)</f>
        <v>0</v>
      </c>
    </row>
    <row r="464" spans="1:65" s="2" customFormat="1" ht="24" customHeight="1">
      <c r="A464" s="37"/>
      <c r="B464" s="38"/>
      <c r="C464" s="242" t="s">
        <v>856</v>
      </c>
      <c r="D464" s="242" t="s">
        <v>142</v>
      </c>
      <c r="E464" s="243" t="s">
        <v>857</v>
      </c>
      <c r="F464" s="244" t="s">
        <v>858</v>
      </c>
      <c r="G464" s="245" t="s">
        <v>160</v>
      </c>
      <c r="H464" s="246">
        <v>44.596</v>
      </c>
      <c r="I464" s="247"/>
      <c r="J464" s="248">
        <f>ROUND(I464*H464,0)</f>
        <v>0</v>
      </c>
      <c r="K464" s="244" t="s">
        <v>146</v>
      </c>
      <c r="L464" s="43"/>
      <c r="M464" s="249" t="s">
        <v>1</v>
      </c>
      <c r="N464" s="250" t="s">
        <v>44</v>
      </c>
      <c r="O464" s="90"/>
      <c r="P464" s="251">
        <f>O464*H464</f>
        <v>0</v>
      </c>
      <c r="Q464" s="251">
        <v>0.0002</v>
      </c>
      <c r="R464" s="251">
        <f>Q464*H464</f>
        <v>0.0089192</v>
      </c>
      <c r="S464" s="251">
        <v>0</v>
      </c>
      <c r="T464" s="252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53" t="s">
        <v>221</v>
      </c>
      <c r="AT464" s="253" t="s">
        <v>142</v>
      </c>
      <c r="AU464" s="253" t="s">
        <v>88</v>
      </c>
      <c r="AY464" s="16" t="s">
        <v>139</v>
      </c>
      <c r="BE464" s="254">
        <f>IF(N464="základní",J464,0)</f>
        <v>0</v>
      </c>
      <c r="BF464" s="254">
        <f>IF(N464="snížená",J464,0)</f>
        <v>0</v>
      </c>
      <c r="BG464" s="254">
        <f>IF(N464="zákl. přenesená",J464,0)</f>
        <v>0</v>
      </c>
      <c r="BH464" s="254">
        <f>IF(N464="sníž. přenesená",J464,0)</f>
        <v>0</v>
      </c>
      <c r="BI464" s="254">
        <f>IF(N464="nulová",J464,0)</f>
        <v>0</v>
      </c>
      <c r="BJ464" s="16" t="s">
        <v>88</v>
      </c>
      <c r="BK464" s="254">
        <f>ROUND(I464*H464,0)</f>
        <v>0</v>
      </c>
      <c r="BL464" s="16" t="s">
        <v>221</v>
      </c>
      <c r="BM464" s="253" t="s">
        <v>859</v>
      </c>
    </row>
    <row r="465" spans="1:51" s="13" customFormat="1" ht="12">
      <c r="A465" s="13"/>
      <c r="B465" s="255"/>
      <c r="C465" s="256"/>
      <c r="D465" s="257" t="s">
        <v>149</v>
      </c>
      <c r="E465" s="258" t="s">
        <v>1</v>
      </c>
      <c r="F465" s="259" t="s">
        <v>860</v>
      </c>
      <c r="G465" s="256"/>
      <c r="H465" s="260">
        <v>44.596</v>
      </c>
      <c r="I465" s="261"/>
      <c r="J465" s="256"/>
      <c r="K465" s="256"/>
      <c r="L465" s="262"/>
      <c r="M465" s="263"/>
      <c r="N465" s="264"/>
      <c r="O465" s="264"/>
      <c r="P465" s="264"/>
      <c r="Q465" s="264"/>
      <c r="R465" s="264"/>
      <c r="S465" s="264"/>
      <c r="T465" s="265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6" t="s">
        <v>149</v>
      </c>
      <c r="AU465" s="266" t="s">
        <v>88</v>
      </c>
      <c r="AV465" s="13" t="s">
        <v>88</v>
      </c>
      <c r="AW465" s="13" t="s">
        <v>33</v>
      </c>
      <c r="AX465" s="13" t="s">
        <v>78</v>
      </c>
      <c r="AY465" s="266" t="s">
        <v>139</v>
      </c>
    </row>
    <row r="466" spans="1:65" s="2" customFormat="1" ht="24" customHeight="1">
      <c r="A466" s="37"/>
      <c r="B466" s="38"/>
      <c r="C466" s="242" t="s">
        <v>861</v>
      </c>
      <c r="D466" s="242" t="s">
        <v>142</v>
      </c>
      <c r="E466" s="243" t="s">
        <v>862</v>
      </c>
      <c r="F466" s="244" t="s">
        <v>863</v>
      </c>
      <c r="G466" s="245" t="s">
        <v>160</v>
      </c>
      <c r="H466" s="246">
        <v>44.596</v>
      </c>
      <c r="I466" s="247"/>
      <c r="J466" s="248">
        <f>ROUND(I466*H466,0)</f>
        <v>0</v>
      </c>
      <c r="K466" s="244" t="s">
        <v>146</v>
      </c>
      <c r="L466" s="43"/>
      <c r="M466" s="249" t="s">
        <v>1</v>
      </c>
      <c r="N466" s="250" t="s">
        <v>44</v>
      </c>
      <c r="O466" s="90"/>
      <c r="P466" s="251">
        <f>O466*H466</f>
        <v>0</v>
      </c>
      <c r="Q466" s="251">
        <v>0.00029</v>
      </c>
      <c r="R466" s="251">
        <f>Q466*H466</f>
        <v>0.01293284</v>
      </c>
      <c r="S466" s="251">
        <v>0</v>
      </c>
      <c r="T466" s="252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53" t="s">
        <v>221</v>
      </c>
      <c r="AT466" s="253" t="s">
        <v>142</v>
      </c>
      <c r="AU466" s="253" t="s">
        <v>88</v>
      </c>
      <c r="AY466" s="16" t="s">
        <v>139</v>
      </c>
      <c r="BE466" s="254">
        <f>IF(N466="základní",J466,0)</f>
        <v>0</v>
      </c>
      <c r="BF466" s="254">
        <f>IF(N466="snížená",J466,0)</f>
        <v>0</v>
      </c>
      <c r="BG466" s="254">
        <f>IF(N466="zákl. přenesená",J466,0)</f>
        <v>0</v>
      </c>
      <c r="BH466" s="254">
        <f>IF(N466="sníž. přenesená",J466,0)</f>
        <v>0</v>
      </c>
      <c r="BI466" s="254">
        <f>IF(N466="nulová",J466,0)</f>
        <v>0</v>
      </c>
      <c r="BJ466" s="16" t="s">
        <v>88</v>
      </c>
      <c r="BK466" s="254">
        <f>ROUND(I466*H466,0)</f>
        <v>0</v>
      </c>
      <c r="BL466" s="16" t="s">
        <v>221</v>
      </c>
      <c r="BM466" s="253" t="s">
        <v>864</v>
      </c>
    </row>
    <row r="467" spans="1:65" s="2" customFormat="1" ht="24" customHeight="1">
      <c r="A467" s="37"/>
      <c r="B467" s="38"/>
      <c r="C467" s="242" t="s">
        <v>865</v>
      </c>
      <c r="D467" s="242" t="s">
        <v>142</v>
      </c>
      <c r="E467" s="243" t="s">
        <v>866</v>
      </c>
      <c r="F467" s="244" t="s">
        <v>867</v>
      </c>
      <c r="G467" s="245" t="s">
        <v>160</v>
      </c>
      <c r="H467" s="246">
        <v>44.596</v>
      </c>
      <c r="I467" s="247"/>
      <c r="J467" s="248">
        <f>ROUND(I467*H467,0)</f>
        <v>0</v>
      </c>
      <c r="K467" s="244" t="s">
        <v>146</v>
      </c>
      <c r="L467" s="43"/>
      <c r="M467" s="249" t="s">
        <v>1</v>
      </c>
      <c r="N467" s="250" t="s">
        <v>44</v>
      </c>
      <c r="O467" s="90"/>
      <c r="P467" s="251">
        <f>O467*H467</f>
        <v>0</v>
      </c>
      <c r="Q467" s="251">
        <v>1E-05</v>
      </c>
      <c r="R467" s="251">
        <f>Q467*H467</f>
        <v>0.00044596</v>
      </c>
      <c r="S467" s="251">
        <v>0</v>
      </c>
      <c r="T467" s="252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53" t="s">
        <v>221</v>
      </c>
      <c r="AT467" s="253" t="s">
        <v>142</v>
      </c>
      <c r="AU467" s="253" t="s">
        <v>88</v>
      </c>
      <c r="AY467" s="16" t="s">
        <v>139</v>
      </c>
      <c r="BE467" s="254">
        <f>IF(N467="základní",J467,0)</f>
        <v>0</v>
      </c>
      <c r="BF467" s="254">
        <f>IF(N467="snížená",J467,0)</f>
        <v>0</v>
      </c>
      <c r="BG467" s="254">
        <f>IF(N467="zákl. přenesená",J467,0)</f>
        <v>0</v>
      </c>
      <c r="BH467" s="254">
        <f>IF(N467="sníž. přenesená",J467,0)</f>
        <v>0</v>
      </c>
      <c r="BI467" s="254">
        <f>IF(N467="nulová",J467,0)</f>
        <v>0</v>
      </c>
      <c r="BJ467" s="16" t="s">
        <v>88</v>
      </c>
      <c r="BK467" s="254">
        <f>ROUND(I467*H467,0)</f>
        <v>0</v>
      </c>
      <c r="BL467" s="16" t="s">
        <v>221</v>
      </c>
      <c r="BM467" s="253" t="s">
        <v>868</v>
      </c>
    </row>
    <row r="468" spans="1:63" s="12" customFormat="1" ht="25.9" customHeight="1">
      <c r="A468" s="12"/>
      <c r="B468" s="226"/>
      <c r="C468" s="227"/>
      <c r="D468" s="228" t="s">
        <v>77</v>
      </c>
      <c r="E468" s="229" t="s">
        <v>869</v>
      </c>
      <c r="F468" s="229" t="s">
        <v>870</v>
      </c>
      <c r="G468" s="227"/>
      <c r="H468" s="227"/>
      <c r="I468" s="230"/>
      <c r="J468" s="231">
        <f>BK468</f>
        <v>0</v>
      </c>
      <c r="K468" s="227"/>
      <c r="L468" s="232"/>
      <c r="M468" s="233"/>
      <c r="N468" s="234"/>
      <c r="O468" s="234"/>
      <c r="P468" s="235">
        <f>P469+P471</f>
        <v>0</v>
      </c>
      <c r="Q468" s="234"/>
      <c r="R468" s="235">
        <f>R469+R471</f>
        <v>0</v>
      </c>
      <c r="S468" s="234"/>
      <c r="T468" s="236">
        <f>T469+T471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237" t="s">
        <v>167</v>
      </c>
      <c r="AT468" s="238" t="s">
        <v>77</v>
      </c>
      <c r="AU468" s="238" t="s">
        <v>78</v>
      </c>
      <c r="AY468" s="237" t="s">
        <v>139</v>
      </c>
      <c r="BK468" s="239">
        <f>BK469+BK471</f>
        <v>0</v>
      </c>
    </row>
    <row r="469" spans="1:63" s="12" customFormat="1" ht="22.8" customHeight="1">
      <c r="A469" s="12"/>
      <c r="B469" s="226"/>
      <c r="C469" s="227"/>
      <c r="D469" s="228" t="s">
        <v>77</v>
      </c>
      <c r="E469" s="240" t="s">
        <v>871</v>
      </c>
      <c r="F469" s="240" t="s">
        <v>872</v>
      </c>
      <c r="G469" s="227"/>
      <c r="H469" s="227"/>
      <c r="I469" s="230"/>
      <c r="J469" s="241">
        <f>BK469</f>
        <v>0</v>
      </c>
      <c r="K469" s="227"/>
      <c r="L469" s="232"/>
      <c r="M469" s="233"/>
      <c r="N469" s="234"/>
      <c r="O469" s="234"/>
      <c r="P469" s="235">
        <f>P470</f>
        <v>0</v>
      </c>
      <c r="Q469" s="234"/>
      <c r="R469" s="235">
        <f>R470</f>
        <v>0</v>
      </c>
      <c r="S469" s="234"/>
      <c r="T469" s="236">
        <f>T470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37" t="s">
        <v>167</v>
      </c>
      <c r="AT469" s="238" t="s">
        <v>77</v>
      </c>
      <c r="AU469" s="238" t="s">
        <v>8</v>
      </c>
      <c r="AY469" s="237" t="s">
        <v>139</v>
      </c>
      <c r="BK469" s="239">
        <f>BK470</f>
        <v>0</v>
      </c>
    </row>
    <row r="470" spans="1:65" s="2" customFormat="1" ht="24" customHeight="1">
      <c r="A470" s="37"/>
      <c r="B470" s="38"/>
      <c r="C470" s="242" t="s">
        <v>873</v>
      </c>
      <c r="D470" s="242" t="s">
        <v>142</v>
      </c>
      <c r="E470" s="243" t="s">
        <v>874</v>
      </c>
      <c r="F470" s="244" t="s">
        <v>875</v>
      </c>
      <c r="G470" s="245" t="s">
        <v>876</v>
      </c>
      <c r="H470" s="246">
        <v>1</v>
      </c>
      <c r="I470" s="247"/>
      <c r="J470" s="248">
        <f>ROUND(I470*H470,0)</f>
        <v>0</v>
      </c>
      <c r="K470" s="244" t="s">
        <v>146</v>
      </c>
      <c r="L470" s="43"/>
      <c r="M470" s="249" t="s">
        <v>1</v>
      </c>
      <c r="N470" s="250" t="s">
        <v>44</v>
      </c>
      <c r="O470" s="90"/>
      <c r="P470" s="251">
        <f>O470*H470</f>
        <v>0</v>
      </c>
      <c r="Q470" s="251">
        <v>0</v>
      </c>
      <c r="R470" s="251">
        <f>Q470*H470</f>
        <v>0</v>
      </c>
      <c r="S470" s="251">
        <v>0</v>
      </c>
      <c r="T470" s="252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53" t="s">
        <v>878</v>
      </c>
      <c r="AT470" s="253" t="s">
        <v>142</v>
      </c>
      <c r="AU470" s="253" t="s">
        <v>88</v>
      </c>
      <c r="AY470" s="16" t="s">
        <v>139</v>
      </c>
      <c r="BE470" s="254">
        <f>IF(N470="základní",J470,0)</f>
        <v>0</v>
      </c>
      <c r="BF470" s="254">
        <f>IF(N470="snížená",J470,0)</f>
        <v>0</v>
      </c>
      <c r="BG470" s="254">
        <f>IF(N470="zákl. přenesená",J470,0)</f>
        <v>0</v>
      </c>
      <c r="BH470" s="254">
        <f>IF(N470="sníž. přenesená",J470,0)</f>
        <v>0</v>
      </c>
      <c r="BI470" s="254">
        <f>IF(N470="nulová",J470,0)</f>
        <v>0</v>
      </c>
      <c r="BJ470" s="16" t="s">
        <v>88</v>
      </c>
      <c r="BK470" s="254">
        <f>ROUND(I470*H470,0)</f>
        <v>0</v>
      </c>
      <c r="BL470" s="16" t="s">
        <v>878</v>
      </c>
      <c r="BM470" s="253" t="s">
        <v>879</v>
      </c>
    </row>
    <row r="471" spans="1:63" s="12" customFormat="1" ht="22.8" customHeight="1">
      <c r="A471" s="12"/>
      <c r="B471" s="226"/>
      <c r="C471" s="227"/>
      <c r="D471" s="228" t="s">
        <v>77</v>
      </c>
      <c r="E471" s="240" t="s">
        <v>880</v>
      </c>
      <c r="F471" s="240" t="s">
        <v>881</v>
      </c>
      <c r="G471" s="227"/>
      <c r="H471" s="227"/>
      <c r="I471" s="230"/>
      <c r="J471" s="241">
        <f>BK471</f>
        <v>0</v>
      </c>
      <c r="K471" s="227"/>
      <c r="L471" s="232"/>
      <c r="M471" s="233"/>
      <c r="N471" s="234"/>
      <c r="O471" s="234"/>
      <c r="P471" s="235">
        <f>SUM(P472:P473)</f>
        <v>0</v>
      </c>
      <c r="Q471" s="234"/>
      <c r="R471" s="235">
        <f>SUM(R472:R473)</f>
        <v>0</v>
      </c>
      <c r="S471" s="234"/>
      <c r="T471" s="236">
        <f>SUM(T472:T473)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37" t="s">
        <v>167</v>
      </c>
      <c r="AT471" s="238" t="s">
        <v>77</v>
      </c>
      <c r="AU471" s="238" t="s">
        <v>8</v>
      </c>
      <c r="AY471" s="237" t="s">
        <v>139</v>
      </c>
      <c r="BK471" s="239">
        <f>SUM(BK472:BK473)</f>
        <v>0</v>
      </c>
    </row>
    <row r="472" spans="1:65" s="2" customFormat="1" ht="16.5" customHeight="1">
      <c r="A472" s="37"/>
      <c r="B472" s="38"/>
      <c r="C472" s="242" t="s">
        <v>882</v>
      </c>
      <c r="D472" s="242" t="s">
        <v>142</v>
      </c>
      <c r="E472" s="243" t="s">
        <v>883</v>
      </c>
      <c r="F472" s="244" t="s">
        <v>881</v>
      </c>
      <c r="G472" s="245" t="s">
        <v>876</v>
      </c>
      <c r="H472" s="246">
        <v>1</v>
      </c>
      <c r="I472" s="247"/>
      <c r="J472" s="248">
        <f>ROUND(I472*H472,0)</f>
        <v>0</v>
      </c>
      <c r="K472" s="244" t="s">
        <v>146</v>
      </c>
      <c r="L472" s="43"/>
      <c r="M472" s="249" t="s">
        <v>1</v>
      </c>
      <c r="N472" s="250" t="s">
        <v>44</v>
      </c>
      <c r="O472" s="90"/>
      <c r="P472" s="251">
        <f>O472*H472</f>
        <v>0</v>
      </c>
      <c r="Q472" s="251">
        <v>0</v>
      </c>
      <c r="R472" s="251">
        <f>Q472*H472</f>
        <v>0</v>
      </c>
      <c r="S472" s="251">
        <v>0</v>
      </c>
      <c r="T472" s="252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53" t="s">
        <v>878</v>
      </c>
      <c r="AT472" s="253" t="s">
        <v>142</v>
      </c>
      <c r="AU472" s="253" t="s">
        <v>88</v>
      </c>
      <c r="AY472" s="16" t="s">
        <v>139</v>
      </c>
      <c r="BE472" s="254">
        <f>IF(N472="základní",J472,0)</f>
        <v>0</v>
      </c>
      <c r="BF472" s="254">
        <f>IF(N472="snížená",J472,0)</f>
        <v>0</v>
      </c>
      <c r="BG472" s="254">
        <f>IF(N472="zákl. přenesená",J472,0)</f>
        <v>0</v>
      </c>
      <c r="BH472" s="254">
        <f>IF(N472="sníž. přenesená",J472,0)</f>
        <v>0</v>
      </c>
      <c r="BI472" s="254">
        <f>IF(N472="nulová",J472,0)</f>
        <v>0</v>
      </c>
      <c r="BJ472" s="16" t="s">
        <v>88</v>
      </c>
      <c r="BK472" s="254">
        <f>ROUND(I472*H472,0)</f>
        <v>0</v>
      </c>
      <c r="BL472" s="16" t="s">
        <v>878</v>
      </c>
      <c r="BM472" s="253" t="s">
        <v>1022</v>
      </c>
    </row>
    <row r="473" spans="1:65" s="2" customFormat="1" ht="36" customHeight="1">
      <c r="A473" s="37"/>
      <c r="B473" s="38"/>
      <c r="C473" s="242" t="s">
        <v>885</v>
      </c>
      <c r="D473" s="242" t="s">
        <v>142</v>
      </c>
      <c r="E473" s="243" t="s">
        <v>886</v>
      </c>
      <c r="F473" s="244" t="s">
        <v>887</v>
      </c>
      <c r="G473" s="245" t="s">
        <v>876</v>
      </c>
      <c r="H473" s="246">
        <v>1</v>
      </c>
      <c r="I473" s="247"/>
      <c r="J473" s="248">
        <f>ROUND(I473*H473,0)</f>
        <v>0</v>
      </c>
      <c r="K473" s="244" t="s">
        <v>146</v>
      </c>
      <c r="L473" s="43"/>
      <c r="M473" s="287" t="s">
        <v>1</v>
      </c>
      <c r="N473" s="288" t="s">
        <v>44</v>
      </c>
      <c r="O473" s="289"/>
      <c r="P473" s="290">
        <f>O473*H473</f>
        <v>0</v>
      </c>
      <c r="Q473" s="290">
        <v>0</v>
      </c>
      <c r="R473" s="290">
        <f>Q473*H473</f>
        <v>0</v>
      </c>
      <c r="S473" s="290">
        <v>0</v>
      </c>
      <c r="T473" s="291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253" t="s">
        <v>878</v>
      </c>
      <c r="AT473" s="253" t="s">
        <v>142</v>
      </c>
      <c r="AU473" s="253" t="s">
        <v>88</v>
      </c>
      <c r="AY473" s="16" t="s">
        <v>139</v>
      </c>
      <c r="BE473" s="254">
        <f>IF(N473="základní",J473,0)</f>
        <v>0</v>
      </c>
      <c r="BF473" s="254">
        <f>IF(N473="snížená",J473,0)</f>
        <v>0</v>
      </c>
      <c r="BG473" s="254">
        <f>IF(N473="zákl. přenesená",J473,0)</f>
        <v>0</v>
      </c>
      <c r="BH473" s="254">
        <f>IF(N473="sníž. přenesená",J473,0)</f>
        <v>0</v>
      </c>
      <c r="BI473" s="254">
        <f>IF(N473="nulová",J473,0)</f>
        <v>0</v>
      </c>
      <c r="BJ473" s="16" t="s">
        <v>88</v>
      </c>
      <c r="BK473" s="254">
        <f>ROUND(I473*H473,0)</f>
        <v>0</v>
      </c>
      <c r="BL473" s="16" t="s">
        <v>878</v>
      </c>
      <c r="BM473" s="253" t="s">
        <v>1023</v>
      </c>
    </row>
    <row r="474" spans="1:31" s="2" customFormat="1" ht="6.95" customHeight="1">
      <c r="A474" s="37"/>
      <c r="B474" s="65"/>
      <c r="C474" s="66"/>
      <c r="D474" s="66"/>
      <c r="E474" s="66"/>
      <c r="F474" s="66"/>
      <c r="G474" s="66"/>
      <c r="H474" s="66"/>
      <c r="I474" s="191"/>
      <c r="J474" s="66"/>
      <c r="K474" s="66"/>
      <c r="L474" s="43"/>
      <c r="M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</row>
  </sheetData>
  <sheetProtection password="CC35" sheet="1" objects="1" scenarios="1" formatColumns="0" formatRows="0" autoFilter="0"/>
  <autoFilter ref="C132:K473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</v>
      </c>
    </row>
    <row r="4" spans="2:46" s="1" customFormat="1" ht="24.95" customHeight="1">
      <c r="B4" s="19"/>
      <c r="D4" s="149" t="s">
        <v>99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Zateplení panelových domů č.p. 1160 a 1161, ul. Kaštanová, Sušice II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100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998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889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1024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4. 12. 2019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">
        <v>1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">
        <v>27</v>
      </c>
      <c r="F17" s="37"/>
      <c r="G17" s="37"/>
      <c r="H17" s="37"/>
      <c r="I17" s="155" t="s">
        <v>28</v>
      </c>
      <c r="J17" s="140" t="s">
        <v>1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34</v>
      </c>
      <c r="E25" s="37"/>
      <c r="F25" s="37"/>
      <c r="G25" s="37"/>
      <c r="H25" s="37"/>
      <c r="I25" s="155" t="s">
        <v>26</v>
      </c>
      <c r="J25" s="140" t="s">
        <v>1</v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">
        <v>35</v>
      </c>
      <c r="F26" s="37"/>
      <c r="G26" s="37"/>
      <c r="H26" s="37"/>
      <c r="I26" s="155" t="s">
        <v>28</v>
      </c>
      <c r="J26" s="140" t="s">
        <v>1</v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36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37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38</v>
      </c>
      <c r="E32" s="37"/>
      <c r="F32" s="37"/>
      <c r="G32" s="37"/>
      <c r="H32" s="37"/>
      <c r="I32" s="153"/>
      <c r="J32" s="165">
        <f>ROUND(J125,0)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40</v>
      </c>
      <c r="G34" s="37"/>
      <c r="H34" s="37"/>
      <c r="I34" s="167" t="s">
        <v>39</v>
      </c>
      <c r="J34" s="166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42</v>
      </c>
      <c r="E35" s="151" t="s">
        <v>43</v>
      </c>
      <c r="F35" s="169">
        <f>ROUND((SUM(BE125:BE161)),0)</f>
        <v>0</v>
      </c>
      <c r="G35" s="37"/>
      <c r="H35" s="37"/>
      <c r="I35" s="170">
        <v>0.21</v>
      </c>
      <c r="J35" s="169">
        <f>ROUND(((SUM(BE125:BE161))*I35),0)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44</v>
      </c>
      <c r="F36" s="169">
        <f>ROUND((SUM(BF125:BF161)),0)</f>
        <v>0</v>
      </c>
      <c r="G36" s="37"/>
      <c r="H36" s="37"/>
      <c r="I36" s="170">
        <v>0.15</v>
      </c>
      <c r="J36" s="169">
        <f>ROUND(((SUM(BF125:BF161))*I36),0)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ROUND((SUM(BG125:BG161)),0)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46</v>
      </c>
      <c r="F38" s="169">
        <f>ROUND((SUM(BH125:BH161)),0)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47</v>
      </c>
      <c r="F39" s="169">
        <f>ROUND((SUM(BI125:BI161)),0)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48</v>
      </c>
      <c r="E41" s="173"/>
      <c r="F41" s="173"/>
      <c r="G41" s="174" t="s">
        <v>49</v>
      </c>
      <c r="H41" s="175" t="s">
        <v>50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51</v>
      </c>
      <c r="E50" s="180"/>
      <c r="F50" s="180"/>
      <c r="G50" s="179" t="s">
        <v>52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53</v>
      </c>
      <c r="E61" s="183"/>
      <c r="F61" s="184" t="s">
        <v>54</v>
      </c>
      <c r="G61" s="182" t="s">
        <v>53</v>
      </c>
      <c r="H61" s="183"/>
      <c r="I61" s="185"/>
      <c r="J61" s="186" t="s">
        <v>54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55</v>
      </c>
      <c r="E65" s="187"/>
      <c r="F65" s="187"/>
      <c r="G65" s="179" t="s">
        <v>56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53</v>
      </c>
      <c r="E76" s="183"/>
      <c r="F76" s="184" t="s">
        <v>54</v>
      </c>
      <c r="G76" s="182" t="s">
        <v>53</v>
      </c>
      <c r="H76" s="183"/>
      <c r="I76" s="185"/>
      <c r="J76" s="186" t="s">
        <v>54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102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95" t="str">
        <f>E7</f>
        <v>Zateplení panelových domů č.p. 1160 a 1161, ul. Kaštanová, Sušice II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>
      <c r="B86" s="20"/>
      <c r="C86" s="31" t="s">
        <v>100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>
      <c r="A87" s="37"/>
      <c r="B87" s="38"/>
      <c r="C87" s="39"/>
      <c r="D87" s="39"/>
      <c r="E87" s="195" t="s">
        <v>998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1" t="s">
        <v>889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75" t="str">
        <f>E11</f>
        <v>021 - Panelový dům č.p. 1161 - elektroinstalace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21</v>
      </c>
      <c r="D91" s="39"/>
      <c r="E91" s="39"/>
      <c r="F91" s="26" t="str">
        <f>F14</f>
        <v>Sušice</v>
      </c>
      <c r="G91" s="39"/>
      <c r="H91" s="39"/>
      <c r="I91" s="155" t="s">
        <v>23</v>
      </c>
      <c r="J91" s="78" t="str">
        <f>IF(J14="","",J14)</f>
        <v>4. 12. 2019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>
      <c r="A93" s="37"/>
      <c r="B93" s="38"/>
      <c r="C93" s="31" t="s">
        <v>25</v>
      </c>
      <c r="D93" s="39"/>
      <c r="E93" s="39"/>
      <c r="F93" s="26" t="str">
        <f>E17</f>
        <v>Město Sušice</v>
      </c>
      <c r="G93" s="39"/>
      <c r="H93" s="39"/>
      <c r="I93" s="155" t="s">
        <v>31</v>
      </c>
      <c r="J93" s="35" t="str">
        <f>E23</f>
        <v>Ing. Jan Prášek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34</v>
      </c>
      <c r="J94" s="35" t="str">
        <f>E26</f>
        <v>Pavel Hrba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>
      <c r="A96" s="37"/>
      <c r="B96" s="38"/>
      <c r="C96" s="196" t="s">
        <v>103</v>
      </c>
      <c r="D96" s="197"/>
      <c r="E96" s="197"/>
      <c r="F96" s="197"/>
      <c r="G96" s="197"/>
      <c r="H96" s="197"/>
      <c r="I96" s="198"/>
      <c r="J96" s="199" t="s">
        <v>104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>
      <c r="A98" s="37"/>
      <c r="B98" s="38"/>
      <c r="C98" s="200" t="s">
        <v>105</v>
      </c>
      <c r="D98" s="39"/>
      <c r="E98" s="39"/>
      <c r="F98" s="39"/>
      <c r="G98" s="39"/>
      <c r="H98" s="39"/>
      <c r="I98" s="153"/>
      <c r="J98" s="109">
        <f>J125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106</v>
      </c>
    </row>
    <row r="99" spans="1:31" s="9" customFormat="1" ht="24.95" customHeight="1">
      <c r="A99" s="9"/>
      <c r="B99" s="201"/>
      <c r="C99" s="202"/>
      <c r="D99" s="203" t="s">
        <v>892</v>
      </c>
      <c r="E99" s="204"/>
      <c r="F99" s="204"/>
      <c r="G99" s="204"/>
      <c r="H99" s="204"/>
      <c r="I99" s="205"/>
      <c r="J99" s="206">
        <f>J126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1"/>
      <c r="C100" s="202"/>
      <c r="D100" s="203" t="s">
        <v>893</v>
      </c>
      <c r="E100" s="204"/>
      <c r="F100" s="204"/>
      <c r="G100" s="204"/>
      <c r="H100" s="204"/>
      <c r="I100" s="205"/>
      <c r="J100" s="206">
        <f>J129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1"/>
      <c r="C101" s="202"/>
      <c r="D101" s="203" t="s">
        <v>894</v>
      </c>
      <c r="E101" s="204"/>
      <c r="F101" s="204"/>
      <c r="G101" s="204"/>
      <c r="H101" s="204"/>
      <c r="I101" s="205"/>
      <c r="J101" s="206">
        <f>J135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1"/>
      <c r="C102" s="202"/>
      <c r="D102" s="203" t="s">
        <v>895</v>
      </c>
      <c r="E102" s="204"/>
      <c r="F102" s="204"/>
      <c r="G102" s="204"/>
      <c r="H102" s="204"/>
      <c r="I102" s="205"/>
      <c r="J102" s="206">
        <f>J139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1"/>
      <c r="C103" s="202"/>
      <c r="D103" s="203" t="s">
        <v>896</v>
      </c>
      <c r="E103" s="204"/>
      <c r="F103" s="204"/>
      <c r="G103" s="204"/>
      <c r="H103" s="204"/>
      <c r="I103" s="205"/>
      <c r="J103" s="206">
        <f>J157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153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191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194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124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17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95" t="str">
        <f>E7</f>
        <v>Zateplení panelových domů č.p. 1160 a 1161, ul. Kaštanová, Sušice II</v>
      </c>
      <c r="F113" s="31"/>
      <c r="G113" s="31"/>
      <c r="H113" s="31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2:12" s="1" customFormat="1" ht="12" customHeight="1">
      <c r="B114" s="20"/>
      <c r="C114" s="31" t="s">
        <v>100</v>
      </c>
      <c r="D114" s="21"/>
      <c r="E114" s="21"/>
      <c r="F114" s="21"/>
      <c r="G114" s="21"/>
      <c r="H114" s="21"/>
      <c r="I114" s="145"/>
      <c r="J114" s="21"/>
      <c r="K114" s="21"/>
      <c r="L114" s="19"/>
    </row>
    <row r="115" spans="1:31" s="2" customFormat="1" ht="16.5" customHeight="1">
      <c r="A115" s="37"/>
      <c r="B115" s="38"/>
      <c r="C115" s="39"/>
      <c r="D115" s="39"/>
      <c r="E115" s="195" t="s">
        <v>998</v>
      </c>
      <c r="F115" s="39"/>
      <c r="G115" s="39"/>
      <c r="H115" s="39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889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E11</f>
        <v>021 - Panelový dům č.p. 1161 - elektroinstalace</v>
      </c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21</v>
      </c>
      <c r="D119" s="39"/>
      <c r="E119" s="39"/>
      <c r="F119" s="26" t="str">
        <f>F14</f>
        <v>Sušice</v>
      </c>
      <c r="G119" s="39"/>
      <c r="H119" s="39"/>
      <c r="I119" s="155" t="s">
        <v>23</v>
      </c>
      <c r="J119" s="78" t="str">
        <f>IF(J14="","",J14)</f>
        <v>4. 12. 2019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25</v>
      </c>
      <c r="D121" s="39"/>
      <c r="E121" s="39"/>
      <c r="F121" s="26" t="str">
        <f>E17</f>
        <v>Město Sušice</v>
      </c>
      <c r="G121" s="39"/>
      <c r="H121" s="39"/>
      <c r="I121" s="155" t="s">
        <v>31</v>
      </c>
      <c r="J121" s="35" t="str">
        <f>E23</f>
        <v>Ing. Jan Prášek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29</v>
      </c>
      <c r="D122" s="39"/>
      <c r="E122" s="39"/>
      <c r="F122" s="26" t="str">
        <f>IF(E20="","",E20)</f>
        <v>Vyplň údaj</v>
      </c>
      <c r="G122" s="39"/>
      <c r="H122" s="39"/>
      <c r="I122" s="155" t="s">
        <v>34</v>
      </c>
      <c r="J122" s="35" t="str">
        <f>E26</f>
        <v>Pavel Hrba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214"/>
      <c r="B124" s="215"/>
      <c r="C124" s="216" t="s">
        <v>125</v>
      </c>
      <c r="D124" s="217" t="s">
        <v>63</v>
      </c>
      <c r="E124" s="217" t="s">
        <v>59</v>
      </c>
      <c r="F124" s="217" t="s">
        <v>60</v>
      </c>
      <c r="G124" s="217" t="s">
        <v>126</v>
      </c>
      <c r="H124" s="217" t="s">
        <v>127</v>
      </c>
      <c r="I124" s="218" t="s">
        <v>128</v>
      </c>
      <c r="J124" s="217" t="s">
        <v>104</v>
      </c>
      <c r="K124" s="219" t="s">
        <v>129</v>
      </c>
      <c r="L124" s="220"/>
      <c r="M124" s="99" t="s">
        <v>1</v>
      </c>
      <c r="N124" s="100" t="s">
        <v>42</v>
      </c>
      <c r="O124" s="100" t="s">
        <v>130</v>
      </c>
      <c r="P124" s="100" t="s">
        <v>131</v>
      </c>
      <c r="Q124" s="100" t="s">
        <v>132</v>
      </c>
      <c r="R124" s="100" t="s">
        <v>133</v>
      </c>
      <c r="S124" s="100" t="s">
        <v>134</v>
      </c>
      <c r="T124" s="101" t="s">
        <v>135</v>
      </c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</row>
    <row r="125" spans="1:63" s="2" customFormat="1" ht="22.8" customHeight="1">
      <c r="A125" s="37"/>
      <c r="B125" s="38"/>
      <c r="C125" s="106" t="s">
        <v>136</v>
      </c>
      <c r="D125" s="39"/>
      <c r="E125" s="39"/>
      <c r="F125" s="39"/>
      <c r="G125" s="39"/>
      <c r="H125" s="39"/>
      <c r="I125" s="153"/>
      <c r="J125" s="221">
        <f>BK125</f>
        <v>0</v>
      </c>
      <c r="K125" s="39"/>
      <c r="L125" s="43"/>
      <c r="M125" s="102"/>
      <c r="N125" s="222"/>
      <c r="O125" s="103"/>
      <c r="P125" s="223">
        <f>P126+P129+P135+P139+P157</f>
        <v>0</v>
      </c>
      <c r="Q125" s="103"/>
      <c r="R125" s="223">
        <f>R126+R129+R135+R139+R157</f>
        <v>0</v>
      </c>
      <c r="S125" s="103"/>
      <c r="T125" s="224">
        <f>T126+T129+T135+T139+T157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77</v>
      </c>
      <c r="AU125" s="16" t="s">
        <v>106</v>
      </c>
      <c r="BK125" s="225">
        <f>BK126+BK129+BK135+BK139+BK157</f>
        <v>0</v>
      </c>
    </row>
    <row r="126" spans="1:63" s="12" customFormat="1" ht="25.9" customHeight="1">
      <c r="A126" s="12"/>
      <c r="B126" s="226"/>
      <c r="C126" s="227"/>
      <c r="D126" s="228" t="s">
        <v>77</v>
      </c>
      <c r="E126" s="229" t="s">
        <v>897</v>
      </c>
      <c r="F126" s="229" t="s">
        <v>898</v>
      </c>
      <c r="G126" s="227"/>
      <c r="H126" s="227"/>
      <c r="I126" s="230"/>
      <c r="J126" s="231">
        <f>BK126</f>
        <v>0</v>
      </c>
      <c r="K126" s="227"/>
      <c r="L126" s="232"/>
      <c r="M126" s="233"/>
      <c r="N126" s="234"/>
      <c r="O126" s="234"/>
      <c r="P126" s="235">
        <f>SUM(P127:P128)</f>
        <v>0</v>
      </c>
      <c r="Q126" s="234"/>
      <c r="R126" s="235">
        <f>SUM(R127:R128)</f>
        <v>0</v>
      </c>
      <c r="S126" s="234"/>
      <c r="T126" s="236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7" t="s">
        <v>8</v>
      </c>
      <c r="AT126" s="238" t="s">
        <v>77</v>
      </c>
      <c r="AU126" s="238" t="s">
        <v>78</v>
      </c>
      <c r="AY126" s="237" t="s">
        <v>139</v>
      </c>
      <c r="BK126" s="239">
        <f>SUM(BK127:BK128)</f>
        <v>0</v>
      </c>
    </row>
    <row r="127" spans="1:65" s="2" customFormat="1" ht="24" customHeight="1">
      <c r="A127" s="37"/>
      <c r="B127" s="38"/>
      <c r="C127" s="267" t="s">
        <v>8</v>
      </c>
      <c r="D127" s="267" t="s">
        <v>189</v>
      </c>
      <c r="E127" s="268" t="s">
        <v>899</v>
      </c>
      <c r="F127" s="269" t="s">
        <v>900</v>
      </c>
      <c r="G127" s="270" t="s">
        <v>741</v>
      </c>
      <c r="H127" s="271">
        <v>1</v>
      </c>
      <c r="I127" s="272"/>
      <c r="J127" s="273">
        <f>ROUND(I127*H127,0)</f>
        <v>0</v>
      </c>
      <c r="K127" s="269" t="s">
        <v>1</v>
      </c>
      <c r="L127" s="274"/>
      <c r="M127" s="275" t="s">
        <v>1</v>
      </c>
      <c r="N127" s="276" t="s">
        <v>44</v>
      </c>
      <c r="O127" s="90"/>
      <c r="P127" s="251">
        <f>O127*H127</f>
        <v>0</v>
      </c>
      <c r="Q127" s="251">
        <v>0</v>
      </c>
      <c r="R127" s="251">
        <f>Q127*H127</f>
        <v>0</v>
      </c>
      <c r="S127" s="251">
        <v>0</v>
      </c>
      <c r="T127" s="252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3" t="s">
        <v>182</v>
      </c>
      <c r="AT127" s="253" t="s">
        <v>189</v>
      </c>
      <c r="AU127" s="253" t="s">
        <v>8</v>
      </c>
      <c r="AY127" s="16" t="s">
        <v>139</v>
      </c>
      <c r="BE127" s="254">
        <f>IF(N127="základní",J127,0)</f>
        <v>0</v>
      </c>
      <c r="BF127" s="254">
        <f>IF(N127="snížená",J127,0)</f>
        <v>0</v>
      </c>
      <c r="BG127" s="254">
        <f>IF(N127="zákl. přenesená",J127,0)</f>
        <v>0</v>
      </c>
      <c r="BH127" s="254">
        <f>IF(N127="sníž. přenesená",J127,0)</f>
        <v>0</v>
      </c>
      <c r="BI127" s="254">
        <f>IF(N127="nulová",J127,0)</f>
        <v>0</v>
      </c>
      <c r="BJ127" s="16" t="s">
        <v>88</v>
      </c>
      <c r="BK127" s="254">
        <f>ROUND(I127*H127,0)</f>
        <v>0</v>
      </c>
      <c r="BL127" s="16" t="s">
        <v>147</v>
      </c>
      <c r="BM127" s="253" t="s">
        <v>1025</v>
      </c>
    </row>
    <row r="128" spans="1:65" s="2" customFormat="1" ht="16.5" customHeight="1">
      <c r="A128" s="37"/>
      <c r="B128" s="38"/>
      <c r="C128" s="242" t="s">
        <v>88</v>
      </c>
      <c r="D128" s="242" t="s">
        <v>142</v>
      </c>
      <c r="E128" s="243" t="s">
        <v>902</v>
      </c>
      <c r="F128" s="244" t="s">
        <v>903</v>
      </c>
      <c r="G128" s="245" t="s">
        <v>876</v>
      </c>
      <c r="H128" s="246">
        <v>1</v>
      </c>
      <c r="I128" s="247"/>
      <c r="J128" s="248">
        <f>ROUND(I128*H128,0)</f>
        <v>0</v>
      </c>
      <c r="K128" s="244" t="s">
        <v>1</v>
      </c>
      <c r="L128" s="43"/>
      <c r="M128" s="249" t="s">
        <v>1</v>
      </c>
      <c r="N128" s="250" t="s">
        <v>44</v>
      </c>
      <c r="O128" s="90"/>
      <c r="P128" s="251">
        <f>O128*H128</f>
        <v>0</v>
      </c>
      <c r="Q128" s="251">
        <v>0</v>
      </c>
      <c r="R128" s="251">
        <f>Q128*H128</f>
        <v>0</v>
      </c>
      <c r="S128" s="251">
        <v>0</v>
      </c>
      <c r="T128" s="252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3" t="s">
        <v>147</v>
      </c>
      <c r="AT128" s="253" t="s">
        <v>142</v>
      </c>
      <c r="AU128" s="253" t="s">
        <v>8</v>
      </c>
      <c r="AY128" s="16" t="s">
        <v>139</v>
      </c>
      <c r="BE128" s="254">
        <f>IF(N128="základní",J128,0)</f>
        <v>0</v>
      </c>
      <c r="BF128" s="254">
        <f>IF(N128="snížená",J128,0)</f>
        <v>0</v>
      </c>
      <c r="BG128" s="254">
        <f>IF(N128="zákl. přenesená",J128,0)</f>
        <v>0</v>
      </c>
      <c r="BH128" s="254">
        <f>IF(N128="sníž. přenesená",J128,0)</f>
        <v>0</v>
      </c>
      <c r="BI128" s="254">
        <f>IF(N128="nulová",J128,0)</f>
        <v>0</v>
      </c>
      <c r="BJ128" s="16" t="s">
        <v>88</v>
      </c>
      <c r="BK128" s="254">
        <f>ROUND(I128*H128,0)</f>
        <v>0</v>
      </c>
      <c r="BL128" s="16" t="s">
        <v>147</v>
      </c>
      <c r="BM128" s="253" t="s">
        <v>1026</v>
      </c>
    </row>
    <row r="129" spans="1:63" s="12" customFormat="1" ht="25.9" customHeight="1">
      <c r="A129" s="12"/>
      <c r="B129" s="226"/>
      <c r="C129" s="227"/>
      <c r="D129" s="228" t="s">
        <v>77</v>
      </c>
      <c r="E129" s="229" t="s">
        <v>905</v>
      </c>
      <c r="F129" s="229" t="s">
        <v>906</v>
      </c>
      <c r="G129" s="227"/>
      <c r="H129" s="227"/>
      <c r="I129" s="230"/>
      <c r="J129" s="231">
        <f>BK129</f>
        <v>0</v>
      </c>
      <c r="K129" s="227"/>
      <c r="L129" s="232"/>
      <c r="M129" s="233"/>
      <c r="N129" s="234"/>
      <c r="O129" s="234"/>
      <c r="P129" s="235">
        <f>SUM(P130:P134)</f>
        <v>0</v>
      </c>
      <c r="Q129" s="234"/>
      <c r="R129" s="235">
        <f>SUM(R130:R134)</f>
        <v>0</v>
      </c>
      <c r="S129" s="234"/>
      <c r="T129" s="236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7" t="s">
        <v>8</v>
      </c>
      <c r="AT129" s="238" t="s">
        <v>77</v>
      </c>
      <c r="AU129" s="238" t="s">
        <v>78</v>
      </c>
      <c r="AY129" s="237" t="s">
        <v>139</v>
      </c>
      <c r="BK129" s="239">
        <f>SUM(BK130:BK134)</f>
        <v>0</v>
      </c>
    </row>
    <row r="130" spans="1:65" s="2" customFormat="1" ht="16.5" customHeight="1">
      <c r="A130" s="37"/>
      <c r="B130" s="38"/>
      <c r="C130" s="267" t="s">
        <v>140</v>
      </c>
      <c r="D130" s="267" t="s">
        <v>189</v>
      </c>
      <c r="E130" s="268" t="s">
        <v>907</v>
      </c>
      <c r="F130" s="269" t="s">
        <v>908</v>
      </c>
      <c r="G130" s="270" t="s">
        <v>741</v>
      </c>
      <c r="H130" s="271">
        <v>1</v>
      </c>
      <c r="I130" s="272"/>
      <c r="J130" s="273">
        <f>ROUND(I130*H130,0)</f>
        <v>0</v>
      </c>
      <c r="K130" s="269" t="s">
        <v>1</v>
      </c>
      <c r="L130" s="274"/>
      <c r="M130" s="275" t="s">
        <v>1</v>
      </c>
      <c r="N130" s="276" t="s">
        <v>44</v>
      </c>
      <c r="O130" s="90"/>
      <c r="P130" s="251">
        <f>O130*H130</f>
        <v>0</v>
      </c>
      <c r="Q130" s="251">
        <v>0</v>
      </c>
      <c r="R130" s="251">
        <f>Q130*H130</f>
        <v>0</v>
      </c>
      <c r="S130" s="251">
        <v>0</v>
      </c>
      <c r="T130" s="25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3" t="s">
        <v>182</v>
      </c>
      <c r="AT130" s="253" t="s">
        <v>189</v>
      </c>
      <c r="AU130" s="253" t="s">
        <v>8</v>
      </c>
      <c r="AY130" s="16" t="s">
        <v>139</v>
      </c>
      <c r="BE130" s="254">
        <f>IF(N130="základní",J130,0)</f>
        <v>0</v>
      </c>
      <c r="BF130" s="254">
        <f>IF(N130="snížená",J130,0)</f>
        <v>0</v>
      </c>
      <c r="BG130" s="254">
        <f>IF(N130="zákl. přenesená",J130,0)</f>
        <v>0</v>
      </c>
      <c r="BH130" s="254">
        <f>IF(N130="sníž. přenesená",J130,0)</f>
        <v>0</v>
      </c>
      <c r="BI130" s="254">
        <f>IF(N130="nulová",J130,0)</f>
        <v>0</v>
      </c>
      <c r="BJ130" s="16" t="s">
        <v>88</v>
      </c>
      <c r="BK130" s="254">
        <f>ROUND(I130*H130,0)</f>
        <v>0</v>
      </c>
      <c r="BL130" s="16" t="s">
        <v>147</v>
      </c>
      <c r="BM130" s="253" t="s">
        <v>1027</v>
      </c>
    </row>
    <row r="131" spans="1:65" s="2" customFormat="1" ht="16.5" customHeight="1">
      <c r="A131" s="37"/>
      <c r="B131" s="38"/>
      <c r="C131" s="267" t="s">
        <v>147</v>
      </c>
      <c r="D131" s="267" t="s">
        <v>189</v>
      </c>
      <c r="E131" s="268" t="s">
        <v>910</v>
      </c>
      <c r="F131" s="269" t="s">
        <v>911</v>
      </c>
      <c r="G131" s="270" t="s">
        <v>741</v>
      </c>
      <c r="H131" s="271">
        <v>1</v>
      </c>
      <c r="I131" s="272"/>
      <c r="J131" s="273">
        <f>ROUND(I131*H131,0)</f>
        <v>0</v>
      </c>
      <c r="K131" s="269" t="s">
        <v>1</v>
      </c>
      <c r="L131" s="274"/>
      <c r="M131" s="275" t="s">
        <v>1</v>
      </c>
      <c r="N131" s="276" t="s">
        <v>44</v>
      </c>
      <c r="O131" s="90"/>
      <c r="P131" s="251">
        <f>O131*H131</f>
        <v>0</v>
      </c>
      <c r="Q131" s="251">
        <v>0</v>
      </c>
      <c r="R131" s="251">
        <f>Q131*H131</f>
        <v>0</v>
      </c>
      <c r="S131" s="251">
        <v>0</v>
      </c>
      <c r="T131" s="252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3" t="s">
        <v>182</v>
      </c>
      <c r="AT131" s="253" t="s">
        <v>189</v>
      </c>
      <c r="AU131" s="253" t="s">
        <v>8</v>
      </c>
      <c r="AY131" s="16" t="s">
        <v>139</v>
      </c>
      <c r="BE131" s="254">
        <f>IF(N131="základní",J131,0)</f>
        <v>0</v>
      </c>
      <c r="BF131" s="254">
        <f>IF(N131="snížená",J131,0)</f>
        <v>0</v>
      </c>
      <c r="BG131" s="254">
        <f>IF(N131="zákl. přenesená",J131,0)</f>
        <v>0</v>
      </c>
      <c r="BH131" s="254">
        <f>IF(N131="sníž. přenesená",J131,0)</f>
        <v>0</v>
      </c>
      <c r="BI131" s="254">
        <f>IF(N131="nulová",J131,0)</f>
        <v>0</v>
      </c>
      <c r="BJ131" s="16" t="s">
        <v>88</v>
      </c>
      <c r="BK131" s="254">
        <f>ROUND(I131*H131,0)</f>
        <v>0</v>
      </c>
      <c r="BL131" s="16" t="s">
        <v>147</v>
      </c>
      <c r="BM131" s="253" t="s">
        <v>1028</v>
      </c>
    </row>
    <row r="132" spans="1:65" s="2" customFormat="1" ht="16.5" customHeight="1">
      <c r="A132" s="37"/>
      <c r="B132" s="38"/>
      <c r="C132" s="267" t="s">
        <v>167</v>
      </c>
      <c r="D132" s="267" t="s">
        <v>189</v>
      </c>
      <c r="E132" s="268" t="s">
        <v>913</v>
      </c>
      <c r="F132" s="269" t="s">
        <v>914</v>
      </c>
      <c r="G132" s="270" t="s">
        <v>741</v>
      </c>
      <c r="H132" s="271">
        <v>1</v>
      </c>
      <c r="I132" s="272"/>
      <c r="J132" s="273">
        <f>ROUND(I132*H132,0)</f>
        <v>0</v>
      </c>
      <c r="K132" s="269" t="s">
        <v>1</v>
      </c>
      <c r="L132" s="274"/>
      <c r="M132" s="275" t="s">
        <v>1</v>
      </c>
      <c r="N132" s="276" t="s">
        <v>44</v>
      </c>
      <c r="O132" s="90"/>
      <c r="P132" s="251">
        <f>O132*H132</f>
        <v>0</v>
      </c>
      <c r="Q132" s="251">
        <v>0</v>
      </c>
      <c r="R132" s="251">
        <f>Q132*H132</f>
        <v>0</v>
      </c>
      <c r="S132" s="251">
        <v>0</v>
      </c>
      <c r="T132" s="25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3" t="s">
        <v>182</v>
      </c>
      <c r="AT132" s="253" t="s">
        <v>189</v>
      </c>
      <c r="AU132" s="253" t="s">
        <v>8</v>
      </c>
      <c r="AY132" s="16" t="s">
        <v>139</v>
      </c>
      <c r="BE132" s="254">
        <f>IF(N132="základní",J132,0)</f>
        <v>0</v>
      </c>
      <c r="BF132" s="254">
        <f>IF(N132="snížená",J132,0)</f>
        <v>0</v>
      </c>
      <c r="BG132" s="254">
        <f>IF(N132="zákl. přenesená",J132,0)</f>
        <v>0</v>
      </c>
      <c r="BH132" s="254">
        <f>IF(N132="sníž. přenesená",J132,0)</f>
        <v>0</v>
      </c>
      <c r="BI132" s="254">
        <f>IF(N132="nulová",J132,0)</f>
        <v>0</v>
      </c>
      <c r="BJ132" s="16" t="s">
        <v>88</v>
      </c>
      <c r="BK132" s="254">
        <f>ROUND(I132*H132,0)</f>
        <v>0</v>
      </c>
      <c r="BL132" s="16" t="s">
        <v>147</v>
      </c>
      <c r="BM132" s="253" t="s">
        <v>1029</v>
      </c>
    </row>
    <row r="133" spans="1:65" s="2" customFormat="1" ht="16.5" customHeight="1">
      <c r="A133" s="37"/>
      <c r="B133" s="38"/>
      <c r="C133" s="267" t="s">
        <v>156</v>
      </c>
      <c r="D133" s="267" t="s">
        <v>189</v>
      </c>
      <c r="E133" s="268" t="s">
        <v>916</v>
      </c>
      <c r="F133" s="269" t="s">
        <v>917</v>
      </c>
      <c r="G133" s="270" t="s">
        <v>153</v>
      </c>
      <c r="H133" s="271">
        <v>11</v>
      </c>
      <c r="I133" s="272"/>
      <c r="J133" s="273">
        <f>ROUND(I133*H133,0)</f>
        <v>0</v>
      </c>
      <c r="K133" s="269" t="s">
        <v>1</v>
      </c>
      <c r="L133" s="274"/>
      <c r="M133" s="275" t="s">
        <v>1</v>
      </c>
      <c r="N133" s="276" t="s">
        <v>44</v>
      </c>
      <c r="O133" s="90"/>
      <c r="P133" s="251">
        <f>O133*H133</f>
        <v>0</v>
      </c>
      <c r="Q133" s="251">
        <v>0</v>
      </c>
      <c r="R133" s="251">
        <f>Q133*H133</f>
        <v>0</v>
      </c>
      <c r="S133" s="251">
        <v>0</v>
      </c>
      <c r="T133" s="252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3" t="s">
        <v>182</v>
      </c>
      <c r="AT133" s="253" t="s">
        <v>189</v>
      </c>
      <c r="AU133" s="253" t="s">
        <v>8</v>
      </c>
      <c r="AY133" s="16" t="s">
        <v>139</v>
      </c>
      <c r="BE133" s="254">
        <f>IF(N133="základní",J133,0)</f>
        <v>0</v>
      </c>
      <c r="BF133" s="254">
        <f>IF(N133="snížená",J133,0)</f>
        <v>0</v>
      </c>
      <c r="BG133" s="254">
        <f>IF(N133="zákl. přenesená",J133,0)</f>
        <v>0</v>
      </c>
      <c r="BH133" s="254">
        <f>IF(N133="sníž. přenesená",J133,0)</f>
        <v>0</v>
      </c>
      <c r="BI133" s="254">
        <f>IF(N133="nulová",J133,0)</f>
        <v>0</v>
      </c>
      <c r="BJ133" s="16" t="s">
        <v>88</v>
      </c>
      <c r="BK133" s="254">
        <f>ROUND(I133*H133,0)</f>
        <v>0</v>
      </c>
      <c r="BL133" s="16" t="s">
        <v>147</v>
      </c>
      <c r="BM133" s="253" t="s">
        <v>1030</v>
      </c>
    </row>
    <row r="134" spans="1:65" s="2" customFormat="1" ht="16.5" customHeight="1">
      <c r="A134" s="37"/>
      <c r="B134" s="38"/>
      <c r="C134" s="242" t="s">
        <v>177</v>
      </c>
      <c r="D134" s="242" t="s">
        <v>142</v>
      </c>
      <c r="E134" s="243" t="s">
        <v>919</v>
      </c>
      <c r="F134" s="244" t="s">
        <v>920</v>
      </c>
      <c r="G134" s="245" t="s">
        <v>876</v>
      </c>
      <c r="H134" s="246">
        <v>1</v>
      </c>
      <c r="I134" s="247"/>
      <c r="J134" s="248">
        <f>ROUND(I134*H134,0)</f>
        <v>0</v>
      </c>
      <c r="K134" s="244" t="s">
        <v>1</v>
      </c>
      <c r="L134" s="43"/>
      <c r="M134" s="249" t="s">
        <v>1</v>
      </c>
      <c r="N134" s="250" t="s">
        <v>44</v>
      </c>
      <c r="O134" s="90"/>
      <c r="P134" s="251">
        <f>O134*H134</f>
        <v>0</v>
      </c>
      <c r="Q134" s="251">
        <v>0</v>
      </c>
      <c r="R134" s="251">
        <f>Q134*H134</f>
        <v>0</v>
      </c>
      <c r="S134" s="251">
        <v>0</v>
      </c>
      <c r="T134" s="25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3" t="s">
        <v>147</v>
      </c>
      <c r="AT134" s="253" t="s">
        <v>142</v>
      </c>
      <c r="AU134" s="253" t="s">
        <v>8</v>
      </c>
      <c r="AY134" s="16" t="s">
        <v>139</v>
      </c>
      <c r="BE134" s="254">
        <f>IF(N134="základní",J134,0)</f>
        <v>0</v>
      </c>
      <c r="BF134" s="254">
        <f>IF(N134="snížená",J134,0)</f>
        <v>0</v>
      </c>
      <c r="BG134" s="254">
        <f>IF(N134="zákl. přenesená",J134,0)</f>
        <v>0</v>
      </c>
      <c r="BH134" s="254">
        <f>IF(N134="sníž. přenesená",J134,0)</f>
        <v>0</v>
      </c>
      <c r="BI134" s="254">
        <f>IF(N134="nulová",J134,0)</f>
        <v>0</v>
      </c>
      <c r="BJ134" s="16" t="s">
        <v>88</v>
      </c>
      <c r="BK134" s="254">
        <f>ROUND(I134*H134,0)</f>
        <v>0</v>
      </c>
      <c r="BL134" s="16" t="s">
        <v>147</v>
      </c>
      <c r="BM134" s="253" t="s">
        <v>1031</v>
      </c>
    </row>
    <row r="135" spans="1:63" s="12" customFormat="1" ht="25.9" customHeight="1">
      <c r="A135" s="12"/>
      <c r="B135" s="226"/>
      <c r="C135" s="227"/>
      <c r="D135" s="228" t="s">
        <v>77</v>
      </c>
      <c r="E135" s="229" t="s">
        <v>922</v>
      </c>
      <c r="F135" s="229" t="s">
        <v>923</v>
      </c>
      <c r="G135" s="227"/>
      <c r="H135" s="227"/>
      <c r="I135" s="230"/>
      <c r="J135" s="231">
        <f>BK135</f>
        <v>0</v>
      </c>
      <c r="K135" s="227"/>
      <c r="L135" s="232"/>
      <c r="M135" s="233"/>
      <c r="N135" s="234"/>
      <c r="O135" s="234"/>
      <c r="P135" s="235">
        <f>SUM(P136:P138)</f>
        <v>0</v>
      </c>
      <c r="Q135" s="234"/>
      <c r="R135" s="235">
        <f>SUM(R136:R138)</f>
        <v>0</v>
      </c>
      <c r="S135" s="234"/>
      <c r="T135" s="236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7" t="s">
        <v>8</v>
      </c>
      <c r="AT135" s="238" t="s">
        <v>77</v>
      </c>
      <c r="AU135" s="238" t="s">
        <v>78</v>
      </c>
      <c r="AY135" s="237" t="s">
        <v>139</v>
      </c>
      <c r="BK135" s="239">
        <f>SUM(BK136:BK138)</f>
        <v>0</v>
      </c>
    </row>
    <row r="136" spans="1:65" s="2" customFormat="1" ht="16.5" customHeight="1">
      <c r="A136" s="37"/>
      <c r="B136" s="38"/>
      <c r="C136" s="267" t="s">
        <v>182</v>
      </c>
      <c r="D136" s="267" t="s">
        <v>189</v>
      </c>
      <c r="E136" s="268" t="s">
        <v>924</v>
      </c>
      <c r="F136" s="269" t="s">
        <v>925</v>
      </c>
      <c r="G136" s="270" t="s">
        <v>153</v>
      </c>
      <c r="H136" s="271">
        <v>5</v>
      </c>
      <c r="I136" s="272"/>
      <c r="J136" s="273">
        <f>ROUND(I136*H136,0)</f>
        <v>0</v>
      </c>
      <c r="K136" s="269" t="s">
        <v>1</v>
      </c>
      <c r="L136" s="274"/>
      <c r="M136" s="275" t="s">
        <v>1</v>
      </c>
      <c r="N136" s="276" t="s">
        <v>44</v>
      </c>
      <c r="O136" s="90"/>
      <c r="P136" s="251">
        <f>O136*H136</f>
        <v>0</v>
      </c>
      <c r="Q136" s="251">
        <v>0</v>
      </c>
      <c r="R136" s="251">
        <f>Q136*H136</f>
        <v>0</v>
      </c>
      <c r="S136" s="251">
        <v>0</v>
      </c>
      <c r="T136" s="25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3" t="s">
        <v>182</v>
      </c>
      <c r="AT136" s="253" t="s">
        <v>189</v>
      </c>
      <c r="AU136" s="253" t="s">
        <v>8</v>
      </c>
      <c r="AY136" s="16" t="s">
        <v>139</v>
      </c>
      <c r="BE136" s="254">
        <f>IF(N136="základní",J136,0)</f>
        <v>0</v>
      </c>
      <c r="BF136" s="254">
        <f>IF(N136="snížená",J136,0)</f>
        <v>0</v>
      </c>
      <c r="BG136" s="254">
        <f>IF(N136="zákl. přenesená",J136,0)</f>
        <v>0</v>
      </c>
      <c r="BH136" s="254">
        <f>IF(N136="sníž. přenesená",J136,0)</f>
        <v>0</v>
      </c>
      <c r="BI136" s="254">
        <f>IF(N136="nulová",J136,0)</f>
        <v>0</v>
      </c>
      <c r="BJ136" s="16" t="s">
        <v>88</v>
      </c>
      <c r="BK136" s="254">
        <f>ROUND(I136*H136,0)</f>
        <v>0</v>
      </c>
      <c r="BL136" s="16" t="s">
        <v>147</v>
      </c>
      <c r="BM136" s="253" t="s">
        <v>1032</v>
      </c>
    </row>
    <row r="137" spans="1:65" s="2" customFormat="1" ht="16.5" customHeight="1">
      <c r="A137" s="37"/>
      <c r="B137" s="38"/>
      <c r="C137" s="267" t="s">
        <v>188</v>
      </c>
      <c r="D137" s="267" t="s">
        <v>189</v>
      </c>
      <c r="E137" s="268" t="s">
        <v>927</v>
      </c>
      <c r="F137" s="269" t="s">
        <v>928</v>
      </c>
      <c r="G137" s="270" t="s">
        <v>153</v>
      </c>
      <c r="H137" s="271">
        <v>10</v>
      </c>
      <c r="I137" s="272"/>
      <c r="J137" s="273">
        <f>ROUND(I137*H137,0)</f>
        <v>0</v>
      </c>
      <c r="K137" s="269" t="s">
        <v>1</v>
      </c>
      <c r="L137" s="274"/>
      <c r="M137" s="275" t="s">
        <v>1</v>
      </c>
      <c r="N137" s="276" t="s">
        <v>44</v>
      </c>
      <c r="O137" s="90"/>
      <c r="P137" s="251">
        <f>O137*H137</f>
        <v>0</v>
      </c>
      <c r="Q137" s="251">
        <v>0</v>
      </c>
      <c r="R137" s="251">
        <f>Q137*H137</f>
        <v>0</v>
      </c>
      <c r="S137" s="251">
        <v>0</v>
      </c>
      <c r="T137" s="25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3" t="s">
        <v>182</v>
      </c>
      <c r="AT137" s="253" t="s">
        <v>189</v>
      </c>
      <c r="AU137" s="253" t="s">
        <v>8</v>
      </c>
      <c r="AY137" s="16" t="s">
        <v>139</v>
      </c>
      <c r="BE137" s="254">
        <f>IF(N137="základní",J137,0)</f>
        <v>0</v>
      </c>
      <c r="BF137" s="254">
        <f>IF(N137="snížená",J137,0)</f>
        <v>0</v>
      </c>
      <c r="BG137" s="254">
        <f>IF(N137="zákl. přenesená",J137,0)</f>
        <v>0</v>
      </c>
      <c r="BH137" s="254">
        <f>IF(N137="sníž. přenesená",J137,0)</f>
        <v>0</v>
      </c>
      <c r="BI137" s="254">
        <f>IF(N137="nulová",J137,0)</f>
        <v>0</v>
      </c>
      <c r="BJ137" s="16" t="s">
        <v>88</v>
      </c>
      <c r="BK137" s="254">
        <f>ROUND(I137*H137,0)</f>
        <v>0</v>
      </c>
      <c r="BL137" s="16" t="s">
        <v>147</v>
      </c>
      <c r="BM137" s="253" t="s">
        <v>1033</v>
      </c>
    </row>
    <row r="138" spans="1:65" s="2" customFormat="1" ht="16.5" customHeight="1">
      <c r="A138" s="37"/>
      <c r="B138" s="38"/>
      <c r="C138" s="242" t="s">
        <v>194</v>
      </c>
      <c r="D138" s="242" t="s">
        <v>142</v>
      </c>
      <c r="E138" s="243" t="s">
        <v>930</v>
      </c>
      <c r="F138" s="244" t="s">
        <v>931</v>
      </c>
      <c r="G138" s="245" t="s">
        <v>876</v>
      </c>
      <c r="H138" s="246">
        <v>1</v>
      </c>
      <c r="I138" s="247"/>
      <c r="J138" s="248">
        <f>ROUND(I138*H138,0)</f>
        <v>0</v>
      </c>
      <c r="K138" s="244" t="s">
        <v>1</v>
      </c>
      <c r="L138" s="43"/>
      <c r="M138" s="249" t="s">
        <v>1</v>
      </c>
      <c r="N138" s="250" t="s">
        <v>44</v>
      </c>
      <c r="O138" s="90"/>
      <c r="P138" s="251">
        <f>O138*H138</f>
        <v>0</v>
      </c>
      <c r="Q138" s="251">
        <v>0</v>
      </c>
      <c r="R138" s="251">
        <f>Q138*H138</f>
        <v>0</v>
      </c>
      <c r="S138" s="251">
        <v>0</v>
      </c>
      <c r="T138" s="252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3" t="s">
        <v>147</v>
      </c>
      <c r="AT138" s="253" t="s">
        <v>142</v>
      </c>
      <c r="AU138" s="253" t="s">
        <v>8</v>
      </c>
      <c r="AY138" s="16" t="s">
        <v>139</v>
      </c>
      <c r="BE138" s="254">
        <f>IF(N138="základní",J138,0)</f>
        <v>0</v>
      </c>
      <c r="BF138" s="254">
        <f>IF(N138="snížená",J138,0)</f>
        <v>0</v>
      </c>
      <c r="BG138" s="254">
        <f>IF(N138="zákl. přenesená",J138,0)</f>
        <v>0</v>
      </c>
      <c r="BH138" s="254">
        <f>IF(N138="sníž. přenesená",J138,0)</f>
        <v>0</v>
      </c>
      <c r="BI138" s="254">
        <f>IF(N138="nulová",J138,0)</f>
        <v>0</v>
      </c>
      <c r="BJ138" s="16" t="s">
        <v>88</v>
      </c>
      <c r="BK138" s="254">
        <f>ROUND(I138*H138,0)</f>
        <v>0</v>
      </c>
      <c r="BL138" s="16" t="s">
        <v>147</v>
      </c>
      <c r="BM138" s="253" t="s">
        <v>1034</v>
      </c>
    </row>
    <row r="139" spans="1:63" s="12" customFormat="1" ht="25.9" customHeight="1">
      <c r="A139" s="12"/>
      <c r="B139" s="226"/>
      <c r="C139" s="227"/>
      <c r="D139" s="228" t="s">
        <v>77</v>
      </c>
      <c r="E139" s="229" t="s">
        <v>933</v>
      </c>
      <c r="F139" s="229" t="s">
        <v>934</v>
      </c>
      <c r="G139" s="227"/>
      <c r="H139" s="227"/>
      <c r="I139" s="230"/>
      <c r="J139" s="231">
        <f>BK139</f>
        <v>0</v>
      </c>
      <c r="K139" s="227"/>
      <c r="L139" s="232"/>
      <c r="M139" s="233"/>
      <c r="N139" s="234"/>
      <c r="O139" s="234"/>
      <c r="P139" s="235">
        <f>SUM(P140:P156)</f>
        <v>0</v>
      </c>
      <c r="Q139" s="234"/>
      <c r="R139" s="235">
        <f>SUM(R140:R156)</f>
        <v>0</v>
      </c>
      <c r="S139" s="234"/>
      <c r="T139" s="236">
        <f>SUM(T140:T156)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7" t="s">
        <v>8</v>
      </c>
      <c r="AT139" s="238" t="s">
        <v>77</v>
      </c>
      <c r="AU139" s="238" t="s">
        <v>78</v>
      </c>
      <c r="AY139" s="237" t="s">
        <v>139</v>
      </c>
      <c r="BK139" s="239">
        <f>SUM(BK140:BK156)</f>
        <v>0</v>
      </c>
    </row>
    <row r="140" spans="1:65" s="2" customFormat="1" ht="24" customHeight="1">
      <c r="A140" s="37"/>
      <c r="B140" s="38"/>
      <c r="C140" s="267" t="s">
        <v>198</v>
      </c>
      <c r="D140" s="267" t="s">
        <v>189</v>
      </c>
      <c r="E140" s="268" t="s">
        <v>935</v>
      </c>
      <c r="F140" s="269" t="s">
        <v>936</v>
      </c>
      <c r="G140" s="270" t="s">
        <v>876</v>
      </c>
      <c r="H140" s="271">
        <v>2</v>
      </c>
      <c r="I140" s="272"/>
      <c r="J140" s="273">
        <f>ROUND(I140*H140,0)</f>
        <v>0</v>
      </c>
      <c r="K140" s="269" t="s">
        <v>1</v>
      </c>
      <c r="L140" s="274"/>
      <c r="M140" s="275" t="s">
        <v>1</v>
      </c>
      <c r="N140" s="276" t="s">
        <v>44</v>
      </c>
      <c r="O140" s="90"/>
      <c r="P140" s="251">
        <f>O140*H140</f>
        <v>0</v>
      </c>
      <c r="Q140" s="251">
        <v>0</v>
      </c>
      <c r="R140" s="251">
        <f>Q140*H140</f>
        <v>0</v>
      </c>
      <c r="S140" s="251">
        <v>0</v>
      </c>
      <c r="T140" s="252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3" t="s">
        <v>182</v>
      </c>
      <c r="AT140" s="253" t="s">
        <v>189</v>
      </c>
      <c r="AU140" s="253" t="s">
        <v>8</v>
      </c>
      <c r="AY140" s="16" t="s">
        <v>139</v>
      </c>
      <c r="BE140" s="254">
        <f>IF(N140="základní",J140,0)</f>
        <v>0</v>
      </c>
      <c r="BF140" s="254">
        <f>IF(N140="snížená",J140,0)</f>
        <v>0</v>
      </c>
      <c r="BG140" s="254">
        <f>IF(N140="zákl. přenesená",J140,0)</f>
        <v>0</v>
      </c>
      <c r="BH140" s="254">
        <f>IF(N140="sníž. přenesená",J140,0)</f>
        <v>0</v>
      </c>
      <c r="BI140" s="254">
        <f>IF(N140="nulová",J140,0)</f>
        <v>0</v>
      </c>
      <c r="BJ140" s="16" t="s">
        <v>88</v>
      </c>
      <c r="BK140" s="254">
        <f>ROUND(I140*H140,0)</f>
        <v>0</v>
      </c>
      <c r="BL140" s="16" t="s">
        <v>147</v>
      </c>
      <c r="BM140" s="253" t="s">
        <v>1035</v>
      </c>
    </row>
    <row r="141" spans="1:65" s="2" customFormat="1" ht="16.5" customHeight="1">
      <c r="A141" s="37"/>
      <c r="B141" s="38"/>
      <c r="C141" s="267" t="s">
        <v>202</v>
      </c>
      <c r="D141" s="267" t="s">
        <v>189</v>
      </c>
      <c r="E141" s="268" t="s">
        <v>938</v>
      </c>
      <c r="F141" s="269" t="s">
        <v>939</v>
      </c>
      <c r="G141" s="270" t="s">
        <v>741</v>
      </c>
      <c r="H141" s="271">
        <v>12</v>
      </c>
      <c r="I141" s="272"/>
      <c r="J141" s="273">
        <f>ROUND(I141*H141,0)</f>
        <v>0</v>
      </c>
      <c r="K141" s="269" t="s">
        <v>1</v>
      </c>
      <c r="L141" s="274"/>
      <c r="M141" s="275" t="s">
        <v>1</v>
      </c>
      <c r="N141" s="276" t="s">
        <v>44</v>
      </c>
      <c r="O141" s="90"/>
      <c r="P141" s="251">
        <f>O141*H141</f>
        <v>0</v>
      </c>
      <c r="Q141" s="251">
        <v>0</v>
      </c>
      <c r="R141" s="251">
        <f>Q141*H141</f>
        <v>0</v>
      </c>
      <c r="S141" s="251">
        <v>0</v>
      </c>
      <c r="T141" s="25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3" t="s">
        <v>182</v>
      </c>
      <c r="AT141" s="253" t="s">
        <v>189</v>
      </c>
      <c r="AU141" s="253" t="s">
        <v>8</v>
      </c>
      <c r="AY141" s="16" t="s">
        <v>139</v>
      </c>
      <c r="BE141" s="254">
        <f>IF(N141="základní",J141,0)</f>
        <v>0</v>
      </c>
      <c r="BF141" s="254">
        <f>IF(N141="snížená",J141,0)</f>
        <v>0</v>
      </c>
      <c r="BG141" s="254">
        <f>IF(N141="zákl. přenesená",J141,0)</f>
        <v>0</v>
      </c>
      <c r="BH141" s="254">
        <f>IF(N141="sníž. přenesená",J141,0)</f>
        <v>0</v>
      </c>
      <c r="BI141" s="254">
        <f>IF(N141="nulová",J141,0)</f>
        <v>0</v>
      </c>
      <c r="BJ141" s="16" t="s">
        <v>88</v>
      </c>
      <c r="BK141" s="254">
        <f>ROUND(I141*H141,0)</f>
        <v>0</v>
      </c>
      <c r="BL141" s="16" t="s">
        <v>147</v>
      </c>
      <c r="BM141" s="253" t="s">
        <v>1036</v>
      </c>
    </row>
    <row r="142" spans="1:65" s="2" customFormat="1" ht="16.5" customHeight="1">
      <c r="A142" s="37"/>
      <c r="B142" s="38"/>
      <c r="C142" s="267" t="s">
        <v>206</v>
      </c>
      <c r="D142" s="267" t="s">
        <v>189</v>
      </c>
      <c r="E142" s="268" t="s">
        <v>941</v>
      </c>
      <c r="F142" s="269" t="s">
        <v>942</v>
      </c>
      <c r="G142" s="270" t="s">
        <v>741</v>
      </c>
      <c r="H142" s="271">
        <v>2</v>
      </c>
      <c r="I142" s="272"/>
      <c r="J142" s="273">
        <f>ROUND(I142*H142,0)</f>
        <v>0</v>
      </c>
      <c r="K142" s="269" t="s">
        <v>1</v>
      </c>
      <c r="L142" s="274"/>
      <c r="M142" s="275" t="s">
        <v>1</v>
      </c>
      <c r="N142" s="276" t="s">
        <v>44</v>
      </c>
      <c r="O142" s="90"/>
      <c r="P142" s="251">
        <f>O142*H142</f>
        <v>0</v>
      </c>
      <c r="Q142" s="251">
        <v>0</v>
      </c>
      <c r="R142" s="251">
        <f>Q142*H142</f>
        <v>0</v>
      </c>
      <c r="S142" s="251">
        <v>0</v>
      </c>
      <c r="T142" s="252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3" t="s">
        <v>182</v>
      </c>
      <c r="AT142" s="253" t="s">
        <v>189</v>
      </c>
      <c r="AU142" s="253" t="s">
        <v>8</v>
      </c>
      <c r="AY142" s="16" t="s">
        <v>139</v>
      </c>
      <c r="BE142" s="254">
        <f>IF(N142="základní",J142,0)</f>
        <v>0</v>
      </c>
      <c r="BF142" s="254">
        <f>IF(N142="snížená",J142,0)</f>
        <v>0</v>
      </c>
      <c r="BG142" s="254">
        <f>IF(N142="zákl. přenesená",J142,0)</f>
        <v>0</v>
      </c>
      <c r="BH142" s="254">
        <f>IF(N142="sníž. přenesená",J142,0)</f>
        <v>0</v>
      </c>
      <c r="BI142" s="254">
        <f>IF(N142="nulová",J142,0)</f>
        <v>0</v>
      </c>
      <c r="BJ142" s="16" t="s">
        <v>88</v>
      </c>
      <c r="BK142" s="254">
        <f>ROUND(I142*H142,0)</f>
        <v>0</v>
      </c>
      <c r="BL142" s="16" t="s">
        <v>147</v>
      </c>
      <c r="BM142" s="253" t="s">
        <v>1037</v>
      </c>
    </row>
    <row r="143" spans="1:65" s="2" customFormat="1" ht="16.5" customHeight="1">
      <c r="A143" s="37"/>
      <c r="B143" s="38"/>
      <c r="C143" s="267" t="s">
        <v>212</v>
      </c>
      <c r="D143" s="267" t="s">
        <v>189</v>
      </c>
      <c r="E143" s="268" t="s">
        <v>944</v>
      </c>
      <c r="F143" s="269" t="s">
        <v>945</v>
      </c>
      <c r="G143" s="270" t="s">
        <v>153</v>
      </c>
      <c r="H143" s="271">
        <v>80</v>
      </c>
      <c r="I143" s="272"/>
      <c r="J143" s="273">
        <f>ROUND(I143*H143,0)</f>
        <v>0</v>
      </c>
      <c r="K143" s="269" t="s">
        <v>1</v>
      </c>
      <c r="L143" s="274"/>
      <c r="M143" s="275" t="s">
        <v>1</v>
      </c>
      <c r="N143" s="276" t="s">
        <v>44</v>
      </c>
      <c r="O143" s="90"/>
      <c r="P143" s="251">
        <f>O143*H143</f>
        <v>0</v>
      </c>
      <c r="Q143" s="251">
        <v>0</v>
      </c>
      <c r="R143" s="251">
        <f>Q143*H143</f>
        <v>0</v>
      </c>
      <c r="S143" s="251">
        <v>0</v>
      </c>
      <c r="T143" s="25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3" t="s">
        <v>182</v>
      </c>
      <c r="AT143" s="253" t="s">
        <v>189</v>
      </c>
      <c r="AU143" s="253" t="s">
        <v>8</v>
      </c>
      <c r="AY143" s="16" t="s">
        <v>139</v>
      </c>
      <c r="BE143" s="254">
        <f>IF(N143="základní",J143,0)</f>
        <v>0</v>
      </c>
      <c r="BF143" s="254">
        <f>IF(N143="snížená",J143,0)</f>
        <v>0</v>
      </c>
      <c r="BG143" s="254">
        <f>IF(N143="zákl. přenesená",J143,0)</f>
        <v>0</v>
      </c>
      <c r="BH143" s="254">
        <f>IF(N143="sníž. přenesená",J143,0)</f>
        <v>0</v>
      </c>
      <c r="BI143" s="254">
        <f>IF(N143="nulová",J143,0)</f>
        <v>0</v>
      </c>
      <c r="BJ143" s="16" t="s">
        <v>88</v>
      </c>
      <c r="BK143" s="254">
        <f>ROUND(I143*H143,0)</f>
        <v>0</v>
      </c>
      <c r="BL143" s="16" t="s">
        <v>147</v>
      </c>
      <c r="BM143" s="253" t="s">
        <v>1038</v>
      </c>
    </row>
    <row r="144" spans="1:65" s="2" customFormat="1" ht="16.5" customHeight="1">
      <c r="A144" s="37"/>
      <c r="B144" s="38"/>
      <c r="C144" s="267" t="s">
        <v>9</v>
      </c>
      <c r="D144" s="267" t="s">
        <v>189</v>
      </c>
      <c r="E144" s="268" t="s">
        <v>947</v>
      </c>
      <c r="F144" s="269" t="s">
        <v>948</v>
      </c>
      <c r="G144" s="270" t="s">
        <v>153</v>
      </c>
      <c r="H144" s="271">
        <v>100</v>
      </c>
      <c r="I144" s="272"/>
      <c r="J144" s="273">
        <f>ROUND(I144*H144,0)</f>
        <v>0</v>
      </c>
      <c r="K144" s="269" t="s">
        <v>1</v>
      </c>
      <c r="L144" s="274"/>
      <c r="M144" s="275" t="s">
        <v>1</v>
      </c>
      <c r="N144" s="276" t="s">
        <v>44</v>
      </c>
      <c r="O144" s="90"/>
      <c r="P144" s="251">
        <f>O144*H144</f>
        <v>0</v>
      </c>
      <c r="Q144" s="251">
        <v>0</v>
      </c>
      <c r="R144" s="251">
        <f>Q144*H144</f>
        <v>0</v>
      </c>
      <c r="S144" s="251">
        <v>0</v>
      </c>
      <c r="T144" s="252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3" t="s">
        <v>182</v>
      </c>
      <c r="AT144" s="253" t="s">
        <v>189</v>
      </c>
      <c r="AU144" s="253" t="s">
        <v>8</v>
      </c>
      <c r="AY144" s="16" t="s">
        <v>139</v>
      </c>
      <c r="BE144" s="254">
        <f>IF(N144="základní",J144,0)</f>
        <v>0</v>
      </c>
      <c r="BF144" s="254">
        <f>IF(N144="snížená",J144,0)</f>
        <v>0</v>
      </c>
      <c r="BG144" s="254">
        <f>IF(N144="zákl. přenesená",J144,0)</f>
        <v>0</v>
      </c>
      <c r="BH144" s="254">
        <f>IF(N144="sníž. přenesená",J144,0)</f>
        <v>0</v>
      </c>
      <c r="BI144" s="254">
        <f>IF(N144="nulová",J144,0)</f>
        <v>0</v>
      </c>
      <c r="BJ144" s="16" t="s">
        <v>88</v>
      </c>
      <c r="BK144" s="254">
        <f>ROUND(I144*H144,0)</f>
        <v>0</v>
      </c>
      <c r="BL144" s="16" t="s">
        <v>147</v>
      </c>
      <c r="BM144" s="253" t="s">
        <v>1039</v>
      </c>
    </row>
    <row r="145" spans="1:65" s="2" customFormat="1" ht="16.5" customHeight="1">
      <c r="A145" s="37"/>
      <c r="B145" s="38"/>
      <c r="C145" s="267" t="s">
        <v>221</v>
      </c>
      <c r="D145" s="267" t="s">
        <v>189</v>
      </c>
      <c r="E145" s="268" t="s">
        <v>950</v>
      </c>
      <c r="F145" s="269" t="s">
        <v>951</v>
      </c>
      <c r="G145" s="270" t="s">
        <v>876</v>
      </c>
      <c r="H145" s="271">
        <v>1</v>
      </c>
      <c r="I145" s="272"/>
      <c r="J145" s="273">
        <f>ROUND(I145*H145,0)</f>
        <v>0</v>
      </c>
      <c r="K145" s="269" t="s">
        <v>1</v>
      </c>
      <c r="L145" s="274"/>
      <c r="M145" s="275" t="s">
        <v>1</v>
      </c>
      <c r="N145" s="276" t="s">
        <v>44</v>
      </c>
      <c r="O145" s="90"/>
      <c r="P145" s="251">
        <f>O145*H145</f>
        <v>0</v>
      </c>
      <c r="Q145" s="251">
        <v>0</v>
      </c>
      <c r="R145" s="251">
        <f>Q145*H145</f>
        <v>0</v>
      </c>
      <c r="S145" s="251">
        <v>0</v>
      </c>
      <c r="T145" s="25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3" t="s">
        <v>182</v>
      </c>
      <c r="AT145" s="253" t="s">
        <v>189</v>
      </c>
      <c r="AU145" s="253" t="s">
        <v>8</v>
      </c>
      <c r="AY145" s="16" t="s">
        <v>139</v>
      </c>
      <c r="BE145" s="254">
        <f>IF(N145="základní",J145,0)</f>
        <v>0</v>
      </c>
      <c r="BF145" s="254">
        <f>IF(N145="snížená",J145,0)</f>
        <v>0</v>
      </c>
      <c r="BG145" s="254">
        <f>IF(N145="zákl. přenesená",J145,0)</f>
        <v>0</v>
      </c>
      <c r="BH145" s="254">
        <f>IF(N145="sníž. přenesená",J145,0)</f>
        <v>0</v>
      </c>
      <c r="BI145" s="254">
        <f>IF(N145="nulová",J145,0)</f>
        <v>0</v>
      </c>
      <c r="BJ145" s="16" t="s">
        <v>88</v>
      </c>
      <c r="BK145" s="254">
        <f>ROUND(I145*H145,0)</f>
        <v>0</v>
      </c>
      <c r="BL145" s="16" t="s">
        <v>147</v>
      </c>
      <c r="BM145" s="253" t="s">
        <v>1040</v>
      </c>
    </row>
    <row r="146" spans="1:65" s="2" customFormat="1" ht="36" customHeight="1">
      <c r="A146" s="37"/>
      <c r="B146" s="38"/>
      <c r="C146" s="267" t="s">
        <v>226</v>
      </c>
      <c r="D146" s="267" t="s">
        <v>189</v>
      </c>
      <c r="E146" s="268" t="s">
        <v>953</v>
      </c>
      <c r="F146" s="269" t="s">
        <v>954</v>
      </c>
      <c r="G146" s="270" t="s">
        <v>876</v>
      </c>
      <c r="H146" s="271">
        <v>7</v>
      </c>
      <c r="I146" s="272"/>
      <c r="J146" s="273">
        <f>ROUND(I146*H146,0)</f>
        <v>0</v>
      </c>
      <c r="K146" s="269" t="s">
        <v>1</v>
      </c>
      <c r="L146" s="274"/>
      <c r="M146" s="275" t="s">
        <v>1</v>
      </c>
      <c r="N146" s="276" t="s">
        <v>44</v>
      </c>
      <c r="O146" s="90"/>
      <c r="P146" s="251">
        <f>O146*H146</f>
        <v>0</v>
      </c>
      <c r="Q146" s="251">
        <v>0</v>
      </c>
      <c r="R146" s="251">
        <f>Q146*H146</f>
        <v>0</v>
      </c>
      <c r="S146" s="251">
        <v>0</v>
      </c>
      <c r="T146" s="25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3" t="s">
        <v>182</v>
      </c>
      <c r="AT146" s="253" t="s">
        <v>189</v>
      </c>
      <c r="AU146" s="253" t="s">
        <v>8</v>
      </c>
      <c r="AY146" s="16" t="s">
        <v>139</v>
      </c>
      <c r="BE146" s="254">
        <f>IF(N146="základní",J146,0)</f>
        <v>0</v>
      </c>
      <c r="BF146" s="254">
        <f>IF(N146="snížená",J146,0)</f>
        <v>0</v>
      </c>
      <c r="BG146" s="254">
        <f>IF(N146="zákl. přenesená",J146,0)</f>
        <v>0</v>
      </c>
      <c r="BH146" s="254">
        <f>IF(N146="sníž. přenesená",J146,0)</f>
        <v>0</v>
      </c>
      <c r="BI146" s="254">
        <f>IF(N146="nulová",J146,0)</f>
        <v>0</v>
      </c>
      <c r="BJ146" s="16" t="s">
        <v>88</v>
      </c>
      <c r="BK146" s="254">
        <f>ROUND(I146*H146,0)</f>
        <v>0</v>
      </c>
      <c r="BL146" s="16" t="s">
        <v>147</v>
      </c>
      <c r="BM146" s="253" t="s">
        <v>1041</v>
      </c>
    </row>
    <row r="147" spans="1:65" s="2" customFormat="1" ht="24" customHeight="1">
      <c r="A147" s="37"/>
      <c r="B147" s="38"/>
      <c r="C147" s="267" t="s">
        <v>231</v>
      </c>
      <c r="D147" s="267" t="s">
        <v>189</v>
      </c>
      <c r="E147" s="268" t="s">
        <v>956</v>
      </c>
      <c r="F147" s="269" t="s">
        <v>957</v>
      </c>
      <c r="G147" s="270" t="s">
        <v>876</v>
      </c>
      <c r="H147" s="271">
        <v>42</v>
      </c>
      <c r="I147" s="272"/>
      <c r="J147" s="273">
        <f>ROUND(I147*H147,0)</f>
        <v>0</v>
      </c>
      <c r="K147" s="269" t="s">
        <v>1</v>
      </c>
      <c r="L147" s="274"/>
      <c r="M147" s="275" t="s">
        <v>1</v>
      </c>
      <c r="N147" s="276" t="s">
        <v>44</v>
      </c>
      <c r="O147" s="90"/>
      <c r="P147" s="251">
        <f>O147*H147</f>
        <v>0</v>
      </c>
      <c r="Q147" s="251">
        <v>0</v>
      </c>
      <c r="R147" s="251">
        <f>Q147*H147</f>
        <v>0</v>
      </c>
      <c r="S147" s="251">
        <v>0</v>
      </c>
      <c r="T147" s="25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3" t="s">
        <v>182</v>
      </c>
      <c r="AT147" s="253" t="s">
        <v>189</v>
      </c>
      <c r="AU147" s="253" t="s">
        <v>8</v>
      </c>
      <c r="AY147" s="16" t="s">
        <v>139</v>
      </c>
      <c r="BE147" s="254">
        <f>IF(N147="základní",J147,0)</f>
        <v>0</v>
      </c>
      <c r="BF147" s="254">
        <f>IF(N147="snížená",J147,0)</f>
        <v>0</v>
      </c>
      <c r="BG147" s="254">
        <f>IF(N147="zákl. přenesená",J147,0)</f>
        <v>0</v>
      </c>
      <c r="BH147" s="254">
        <f>IF(N147="sníž. přenesená",J147,0)</f>
        <v>0</v>
      </c>
      <c r="BI147" s="254">
        <f>IF(N147="nulová",J147,0)</f>
        <v>0</v>
      </c>
      <c r="BJ147" s="16" t="s">
        <v>88</v>
      </c>
      <c r="BK147" s="254">
        <f>ROUND(I147*H147,0)</f>
        <v>0</v>
      </c>
      <c r="BL147" s="16" t="s">
        <v>147</v>
      </c>
      <c r="BM147" s="253" t="s">
        <v>1042</v>
      </c>
    </row>
    <row r="148" spans="1:65" s="2" customFormat="1" ht="36" customHeight="1">
      <c r="A148" s="37"/>
      <c r="B148" s="38"/>
      <c r="C148" s="267" t="s">
        <v>238</v>
      </c>
      <c r="D148" s="267" t="s">
        <v>189</v>
      </c>
      <c r="E148" s="268" t="s">
        <v>959</v>
      </c>
      <c r="F148" s="269" t="s">
        <v>960</v>
      </c>
      <c r="G148" s="270" t="s">
        <v>876</v>
      </c>
      <c r="H148" s="271">
        <v>12</v>
      </c>
      <c r="I148" s="272"/>
      <c r="J148" s="273">
        <f>ROUND(I148*H148,0)</f>
        <v>0</v>
      </c>
      <c r="K148" s="269" t="s">
        <v>1</v>
      </c>
      <c r="L148" s="274"/>
      <c r="M148" s="275" t="s">
        <v>1</v>
      </c>
      <c r="N148" s="276" t="s">
        <v>44</v>
      </c>
      <c r="O148" s="90"/>
      <c r="P148" s="251">
        <f>O148*H148</f>
        <v>0</v>
      </c>
      <c r="Q148" s="251">
        <v>0</v>
      </c>
      <c r="R148" s="251">
        <f>Q148*H148</f>
        <v>0</v>
      </c>
      <c r="S148" s="251">
        <v>0</v>
      </c>
      <c r="T148" s="252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3" t="s">
        <v>182</v>
      </c>
      <c r="AT148" s="253" t="s">
        <v>189</v>
      </c>
      <c r="AU148" s="253" t="s">
        <v>8</v>
      </c>
      <c r="AY148" s="16" t="s">
        <v>139</v>
      </c>
      <c r="BE148" s="254">
        <f>IF(N148="základní",J148,0)</f>
        <v>0</v>
      </c>
      <c r="BF148" s="254">
        <f>IF(N148="snížená",J148,0)</f>
        <v>0</v>
      </c>
      <c r="BG148" s="254">
        <f>IF(N148="zákl. přenesená",J148,0)</f>
        <v>0</v>
      </c>
      <c r="BH148" s="254">
        <f>IF(N148="sníž. přenesená",J148,0)</f>
        <v>0</v>
      </c>
      <c r="BI148" s="254">
        <f>IF(N148="nulová",J148,0)</f>
        <v>0</v>
      </c>
      <c r="BJ148" s="16" t="s">
        <v>88</v>
      </c>
      <c r="BK148" s="254">
        <f>ROUND(I148*H148,0)</f>
        <v>0</v>
      </c>
      <c r="BL148" s="16" t="s">
        <v>147</v>
      </c>
      <c r="BM148" s="253" t="s">
        <v>1043</v>
      </c>
    </row>
    <row r="149" spans="1:65" s="2" customFormat="1" ht="16.5" customHeight="1">
      <c r="A149" s="37"/>
      <c r="B149" s="38"/>
      <c r="C149" s="267" t="s">
        <v>244</v>
      </c>
      <c r="D149" s="267" t="s">
        <v>189</v>
      </c>
      <c r="E149" s="268" t="s">
        <v>962</v>
      </c>
      <c r="F149" s="269" t="s">
        <v>963</v>
      </c>
      <c r="G149" s="270" t="s">
        <v>876</v>
      </c>
      <c r="H149" s="271">
        <v>12</v>
      </c>
      <c r="I149" s="272"/>
      <c r="J149" s="273">
        <f>ROUND(I149*H149,0)</f>
        <v>0</v>
      </c>
      <c r="K149" s="269" t="s">
        <v>1</v>
      </c>
      <c r="L149" s="274"/>
      <c r="M149" s="275" t="s">
        <v>1</v>
      </c>
      <c r="N149" s="276" t="s">
        <v>44</v>
      </c>
      <c r="O149" s="90"/>
      <c r="P149" s="251">
        <f>O149*H149</f>
        <v>0</v>
      </c>
      <c r="Q149" s="251">
        <v>0</v>
      </c>
      <c r="R149" s="251">
        <f>Q149*H149</f>
        <v>0</v>
      </c>
      <c r="S149" s="251">
        <v>0</v>
      </c>
      <c r="T149" s="252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3" t="s">
        <v>182</v>
      </c>
      <c r="AT149" s="253" t="s">
        <v>189</v>
      </c>
      <c r="AU149" s="253" t="s">
        <v>8</v>
      </c>
      <c r="AY149" s="16" t="s">
        <v>139</v>
      </c>
      <c r="BE149" s="254">
        <f>IF(N149="základní",J149,0)</f>
        <v>0</v>
      </c>
      <c r="BF149" s="254">
        <f>IF(N149="snížená",J149,0)</f>
        <v>0</v>
      </c>
      <c r="BG149" s="254">
        <f>IF(N149="zákl. přenesená",J149,0)</f>
        <v>0</v>
      </c>
      <c r="BH149" s="254">
        <f>IF(N149="sníž. přenesená",J149,0)</f>
        <v>0</v>
      </c>
      <c r="BI149" s="254">
        <f>IF(N149="nulová",J149,0)</f>
        <v>0</v>
      </c>
      <c r="BJ149" s="16" t="s">
        <v>88</v>
      </c>
      <c r="BK149" s="254">
        <f>ROUND(I149*H149,0)</f>
        <v>0</v>
      </c>
      <c r="BL149" s="16" t="s">
        <v>147</v>
      </c>
      <c r="BM149" s="253" t="s">
        <v>1044</v>
      </c>
    </row>
    <row r="150" spans="1:65" s="2" customFormat="1" ht="16.5" customHeight="1">
      <c r="A150" s="37"/>
      <c r="B150" s="38"/>
      <c r="C150" s="267" t="s">
        <v>7</v>
      </c>
      <c r="D150" s="267" t="s">
        <v>189</v>
      </c>
      <c r="E150" s="268" t="s">
        <v>965</v>
      </c>
      <c r="F150" s="269" t="s">
        <v>966</v>
      </c>
      <c r="G150" s="270" t="s">
        <v>876</v>
      </c>
      <c r="H150" s="271">
        <v>5</v>
      </c>
      <c r="I150" s="272"/>
      <c r="J150" s="273">
        <f>ROUND(I150*H150,0)</f>
        <v>0</v>
      </c>
      <c r="K150" s="269" t="s">
        <v>1</v>
      </c>
      <c r="L150" s="274"/>
      <c r="M150" s="275" t="s">
        <v>1</v>
      </c>
      <c r="N150" s="276" t="s">
        <v>44</v>
      </c>
      <c r="O150" s="90"/>
      <c r="P150" s="251">
        <f>O150*H150</f>
        <v>0</v>
      </c>
      <c r="Q150" s="251">
        <v>0</v>
      </c>
      <c r="R150" s="251">
        <f>Q150*H150</f>
        <v>0</v>
      </c>
      <c r="S150" s="251">
        <v>0</v>
      </c>
      <c r="T150" s="25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3" t="s">
        <v>182</v>
      </c>
      <c r="AT150" s="253" t="s">
        <v>189</v>
      </c>
      <c r="AU150" s="253" t="s">
        <v>8</v>
      </c>
      <c r="AY150" s="16" t="s">
        <v>139</v>
      </c>
      <c r="BE150" s="254">
        <f>IF(N150="základní",J150,0)</f>
        <v>0</v>
      </c>
      <c r="BF150" s="254">
        <f>IF(N150="snížená",J150,0)</f>
        <v>0</v>
      </c>
      <c r="BG150" s="254">
        <f>IF(N150="zákl. přenesená",J150,0)</f>
        <v>0</v>
      </c>
      <c r="BH150" s="254">
        <f>IF(N150="sníž. přenesená",J150,0)</f>
        <v>0</v>
      </c>
      <c r="BI150" s="254">
        <f>IF(N150="nulová",J150,0)</f>
        <v>0</v>
      </c>
      <c r="BJ150" s="16" t="s">
        <v>88</v>
      </c>
      <c r="BK150" s="254">
        <f>ROUND(I150*H150,0)</f>
        <v>0</v>
      </c>
      <c r="BL150" s="16" t="s">
        <v>147</v>
      </c>
      <c r="BM150" s="253" t="s">
        <v>1045</v>
      </c>
    </row>
    <row r="151" spans="1:65" s="2" customFormat="1" ht="16.5" customHeight="1">
      <c r="A151" s="37"/>
      <c r="B151" s="38"/>
      <c r="C151" s="267" t="s">
        <v>253</v>
      </c>
      <c r="D151" s="267" t="s">
        <v>189</v>
      </c>
      <c r="E151" s="268" t="s">
        <v>968</v>
      </c>
      <c r="F151" s="269" t="s">
        <v>969</v>
      </c>
      <c r="G151" s="270" t="s">
        <v>876</v>
      </c>
      <c r="H151" s="271">
        <v>2</v>
      </c>
      <c r="I151" s="272"/>
      <c r="J151" s="273">
        <f>ROUND(I151*H151,0)</f>
        <v>0</v>
      </c>
      <c r="K151" s="269" t="s">
        <v>1</v>
      </c>
      <c r="L151" s="274"/>
      <c r="M151" s="275" t="s">
        <v>1</v>
      </c>
      <c r="N151" s="276" t="s">
        <v>44</v>
      </c>
      <c r="O151" s="90"/>
      <c r="P151" s="251">
        <f>O151*H151</f>
        <v>0</v>
      </c>
      <c r="Q151" s="251">
        <v>0</v>
      </c>
      <c r="R151" s="251">
        <f>Q151*H151</f>
        <v>0</v>
      </c>
      <c r="S151" s="251">
        <v>0</v>
      </c>
      <c r="T151" s="25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3" t="s">
        <v>182</v>
      </c>
      <c r="AT151" s="253" t="s">
        <v>189</v>
      </c>
      <c r="AU151" s="253" t="s">
        <v>8</v>
      </c>
      <c r="AY151" s="16" t="s">
        <v>139</v>
      </c>
      <c r="BE151" s="254">
        <f>IF(N151="základní",J151,0)</f>
        <v>0</v>
      </c>
      <c r="BF151" s="254">
        <f>IF(N151="snížená",J151,0)</f>
        <v>0</v>
      </c>
      <c r="BG151" s="254">
        <f>IF(N151="zákl. přenesená",J151,0)</f>
        <v>0</v>
      </c>
      <c r="BH151" s="254">
        <f>IF(N151="sníž. přenesená",J151,0)</f>
        <v>0</v>
      </c>
      <c r="BI151" s="254">
        <f>IF(N151="nulová",J151,0)</f>
        <v>0</v>
      </c>
      <c r="BJ151" s="16" t="s">
        <v>88</v>
      </c>
      <c r="BK151" s="254">
        <f>ROUND(I151*H151,0)</f>
        <v>0</v>
      </c>
      <c r="BL151" s="16" t="s">
        <v>147</v>
      </c>
      <c r="BM151" s="253" t="s">
        <v>1046</v>
      </c>
    </row>
    <row r="152" spans="1:65" s="2" customFormat="1" ht="16.5" customHeight="1">
      <c r="A152" s="37"/>
      <c r="B152" s="38"/>
      <c r="C152" s="267" t="s">
        <v>261</v>
      </c>
      <c r="D152" s="267" t="s">
        <v>189</v>
      </c>
      <c r="E152" s="268" t="s">
        <v>971</v>
      </c>
      <c r="F152" s="269" t="s">
        <v>942</v>
      </c>
      <c r="G152" s="270" t="s">
        <v>741</v>
      </c>
      <c r="H152" s="271">
        <v>16</v>
      </c>
      <c r="I152" s="272"/>
      <c r="J152" s="273">
        <f>ROUND(I152*H152,0)</f>
        <v>0</v>
      </c>
      <c r="K152" s="269" t="s">
        <v>1</v>
      </c>
      <c r="L152" s="274"/>
      <c r="M152" s="275" t="s">
        <v>1</v>
      </c>
      <c r="N152" s="276" t="s">
        <v>44</v>
      </c>
      <c r="O152" s="90"/>
      <c r="P152" s="251">
        <f>O152*H152</f>
        <v>0</v>
      </c>
      <c r="Q152" s="251">
        <v>0</v>
      </c>
      <c r="R152" s="251">
        <f>Q152*H152</f>
        <v>0</v>
      </c>
      <c r="S152" s="251">
        <v>0</v>
      </c>
      <c r="T152" s="25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3" t="s">
        <v>182</v>
      </c>
      <c r="AT152" s="253" t="s">
        <v>189</v>
      </c>
      <c r="AU152" s="253" t="s">
        <v>8</v>
      </c>
      <c r="AY152" s="16" t="s">
        <v>139</v>
      </c>
      <c r="BE152" s="254">
        <f>IF(N152="základní",J152,0)</f>
        <v>0</v>
      </c>
      <c r="BF152" s="254">
        <f>IF(N152="snížená",J152,0)</f>
        <v>0</v>
      </c>
      <c r="BG152" s="254">
        <f>IF(N152="zákl. přenesená",J152,0)</f>
        <v>0</v>
      </c>
      <c r="BH152" s="254">
        <f>IF(N152="sníž. přenesená",J152,0)</f>
        <v>0</v>
      </c>
      <c r="BI152" s="254">
        <f>IF(N152="nulová",J152,0)</f>
        <v>0</v>
      </c>
      <c r="BJ152" s="16" t="s">
        <v>88</v>
      </c>
      <c r="BK152" s="254">
        <f>ROUND(I152*H152,0)</f>
        <v>0</v>
      </c>
      <c r="BL152" s="16" t="s">
        <v>147</v>
      </c>
      <c r="BM152" s="253" t="s">
        <v>1047</v>
      </c>
    </row>
    <row r="153" spans="1:65" s="2" customFormat="1" ht="16.5" customHeight="1">
      <c r="A153" s="37"/>
      <c r="B153" s="38"/>
      <c r="C153" s="267" t="s">
        <v>266</v>
      </c>
      <c r="D153" s="267" t="s">
        <v>189</v>
      </c>
      <c r="E153" s="268" t="s">
        <v>973</v>
      </c>
      <c r="F153" s="269" t="s">
        <v>974</v>
      </c>
      <c r="G153" s="270" t="s">
        <v>741</v>
      </c>
      <c r="H153" s="271">
        <v>2</v>
      </c>
      <c r="I153" s="272"/>
      <c r="J153" s="273">
        <f>ROUND(I153*H153,0)</f>
        <v>0</v>
      </c>
      <c r="K153" s="269" t="s">
        <v>1</v>
      </c>
      <c r="L153" s="274"/>
      <c r="M153" s="275" t="s">
        <v>1</v>
      </c>
      <c r="N153" s="276" t="s">
        <v>44</v>
      </c>
      <c r="O153" s="90"/>
      <c r="P153" s="251">
        <f>O153*H153</f>
        <v>0</v>
      </c>
      <c r="Q153" s="251">
        <v>0</v>
      </c>
      <c r="R153" s="251">
        <f>Q153*H153</f>
        <v>0</v>
      </c>
      <c r="S153" s="251">
        <v>0</v>
      </c>
      <c r="T153" s="252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3" t="s">
        <v>182</v>
      </c>
      <c r="AT153" s="253" t="s">
        <v>189</v>
      </c>
      <c r="AU153" s="253" t="s">
        <v>8</v>
      </c>
      <c r="AY153" s="16" t="s">
        <v>139</v>
      </c>
      <c r="BE153" s="254">
        <f>IF(N153="základní",J153,0)</f>
        <v>0</v>
      </c>
      <c r="BF153" s="254">
        <f>IF(N153="snížená",J153,0)</f>
        <v>0</v>
      </c>
      <c r="BG153" s="254">
        <f>IF(N153="zákl. přenesená",J153,0)</f>
        <v>0</v>
      </c>
      <c r="BH153" s="254">
        <f>IF(N153="sníž. přenesená",J153,0)</f>
        <v>0</v>
      </c>
      <c r="BI153" s="254">
        <f>IF(N153="nulová",J153,0)</f>
        <v>0</v>
      </c>
      <c r="BJ153" s="16" t="s">
        <v>88</v>
      </c>
      <c r="BK153" s="254">
        <f>ROUND(I153*H153,0)</f>
        <v>0</v>
      </c>
      <c r="BL153" s="16" t="s">
        <v>147</v>
      </c>
      <c r="BM153" s="253" t="s">
        <v>1048</v>
      </c>
    </row>
    <row r="154" spans="1:65" s="2" customFormat="1" ht="16.5" customHeight="1">
      <c r="A154" s="37"/>
      <c r="B154" s="38"/>
      <c r="C154" s="242" t="s">
        <v>271</v>
      </c>
      <c r="D154" s="242" t="s">
        <v>142</v>
      </c>
      <c r="E154" s="243" t="s">
        <v>976</v>
      </c>
      <c r="F154" s="244" t="s">
        <v>977</v>
      </c>
      <c r="G154" s="245" t="s">
        <v>978</v>
      </c>
      <c r="H154" s="246">
        <v>1</v>
      </c>
      <c r="I154" s="247"/>
      <c r="J154" s="248">
        <f>ROUND(I154*H154,0)</f>
        <v>0</v>
      </c>
      <c r="K154" s="244" t="s">
        <v>1</v>
      </c>
      <c r="L154" s="43"/>
      <c r="M154" s="249" t="s">
        <v>1</v>
      </c>
      <c r="N154" s="250" t="s">
        <v>44</v>
      </c>
      <c r="O154" s="90"/>
      <c r="P154" s="251">
        <f>O154*H154</f>
        <v>0</v>
      </c>
      <c r="Q154" s="251">
        <v>0</v>
      </c>
      <c r="R154" s="251">
        <f>Q154*H154</f>
        <v>0</v>
      </c>
      <c r="S154" s="251">
        <v>0</v>
      </c>
      <c r="T154" s="25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3" t="s">
        <v>147</v>
      </c>
      <c r="AT154" s="253" t="s">
        <v>142</v>
      </c>
      <c r="AU154" s="253" t="s">
        <v>8</v>
      </c>
      <c r="AY154" s="16" t="s">
        <v>139</v>
      </c>
      <c r="BE154" s="254">
        <f>IF(N154="základní",J154,0)</f>
        <v>0</v>
      </c>
      <c r="BF154" s="254">
        <f>IF(N154="snížená",J154,0)</f>
        <v>0</v>
      </c>
      <c r="BG154" s="254">
        <f>IF(N154="zákl. přenesená",J154,0)</f>
        <v>0</v>
      </c>
      <c r="BH154" s="254">
        <f>IF(N154="sníž. přenesená",J154,0)</f>
        <v>0</v>
      </c>
      <c r="BI154" s="254">
        <f>IF(N154="nulová",J154,0)</f>
        <v>0</v>
      </c>
      <c r="BJ154" s="16" t="s">
        <v>88</v>
      </c>
      <c r="BK154" s="254">
        <f>ROUND(I154*H154,0)</f>
        <v>0</v>
      </c>
      <c r="BL154" s="16" t="s">
        <v>147</v>
      </c>
      <c r="BM154" s="253" t="s">
        <v>1049</v>
      </c>
    </row>
    <row r="155" spans="1:65" s="2" customFormat="1" ht="16.5" customHeight="1">
      <c r="A155" s="37"/>
      <c r="B155" s="38"/>
      <c r="C155" s="267" t="s">
        <v>276</v>
      </c>
      <c r="D155" s="267" t="s">
        <v>189</v>
      </c>
      <c r="E155" s="268" t="s">
        <v>980</v>
      </c>
      <c r="F155" s="269" t="s">
        <v>981</v>
      </c>
      <c r="G155" s="270" t="s">
        <v>876</v>
      </c>
      <c r="H155" s="271">
        <v>1</v>
      </c>
      <c r="I155" s="272"/>
      <c r="J155" s="273">
        <f>ROUND(I155*H155,0)</f>
        <v>0</v>
      </c>
      <c r="K155" s="269" t="s">
        <v>1</v>
      </c>
      <c r="L155" s="274"/>
      <c r="M155" s="275" t="s">
        <v>1</v>
      </c>
      <c r="N155" s="276" t="s">
        <v>44</v>
      </c>
      <c r="O155" s="90"/>
      <c r="P155" s="251">
        <f>O155*H155</f>
        <v>0</v>
      </c>
      <c r="Q155" s="251">
        <v>0</v>
      </c>
      <c r="R155" s="251">
        <f>Q155*H155</f>
        <v>0</v>
      </c>
      <c r="S155" s="251">
        <v>0</v>
      </c>
      <c r="T155" s="25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3" t="s">
        <v>182</v>
      </c>
      <c r="AT155" s="253" t="s">
        <v>189</v>
      </c>
      <c r="AU155" s="253" t="s">
        <v>8</v>
      </c>
      <c r="AY155" s="16" t="s">
        <v>139</v>
      </c>
      <c r="BE155" s="254">
        <f>IF(N155="základní",J155,0)</f>
        <v>0</v>
      </c>
      <c r="BF155" s="254">
        <f>IF(N155="snížená",J155,0)</f>
        <v>0</v>
      </c>
      <c r="BG155" s="254">
        <f>IF(N155="zákl. přenesená",J155,0)</f>
        <v>0</v>
      </c>
      <c r="BH155" s="254">
        <f>IF(N155="sníž. přenesená",J155,0)</f>
        <v>0</v>
      </c>
      <c r="BI155" s="254">
        <f>IF(N155="nulová",J155,0)</f>
        <v>0</v>
      </c>
      <c r="BJ155" s="16" t="s">
        <v>88</v>
      </c>
      <c r="BK155" s="254">
        <f>ROUND(I155*H155,0)</f>
        <v>0</v>
      </c>
      <c r="BL155" s="16" t="s">
        <v>147</v>
      </c>
      <c r="BM155" s="253" t="s">
        <v>1050</v>
      </c>
    </row>
    <row r="156" spans="1:65" s="2" customFormat="1" ht="16.5" customHeight="1">
      <c r="A156" s="37"/>
      <c r="B156" s="38"/>
      <c r="C156" s="242" t="s">
        <v>281</v>
      </c>
      <c r="D156" s="242" t="s">
        <v>142</v>
      </c>
      <c r="E156" s="243" t="s">
        <v>983</v>
      </c>
      <c r="F156" s="244" t="s">
        <v>984</v>
      </c>
      <c r="G156" s="245" t="s">
        <v>876</v>
      </c>
      <c r="H156" s="246">
        <v>1</v>
      </c>
      <c r="I156" s="247"/>
      <c r="J156" s="248">
        <f>ROUND(I156*H156,0)</f>
        <v>0</v>
      </c>
      <c r="K156" s="244" t="s">
        <v>1</v>
      </c>
      <c r="L156" s="43"/>
      <c r="M156" s="249" t="s">
        <v>1</v>
      </c>
      <c r="N156" s="250" t="s">
        <v>44</v>
      </c>
      <c r="O156" s="90"/>
      <c r="P156" s="251">
        <f>O156*H156</f>
        <v>0</v>
      </c>
      <c r="Q156" s="251">
        <v>0</v>
      </c>
      <c r="R156" s="251">
        <f>Q156*H156</f>
        <v>0</v>
      </c>
      <c r="S156" s="251">
        <v>0</v>
      </c>
      <c r="T156" s="25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3" t="s">
        <v>147</v>
      </c>
      <c r="AT156" s="253" t="s">
        <v>142</v>
      </c>
      <c r="AU156" s="253" t="s">
        <v>8</v>
      </c>
      <c r="AY156" s="16" t="s">
        <v>139</v>
      </c>
      <c r="BE156" s="254">
        <f>IF(N156="základní",J156,0)</f>
        <v>0</v>
      </c>
      <c r="BF156" s="254">
        <f>IF(N156="snížená",J156,0)</f>
        <v>0</v>
      </c>
      <c r="BG156" s="254">
        <f>IF(N156="zákl. přenesená",J156,0)</f>
        <v>0</v>
      </c>
      <c r="BH156" s="254">
        <f>IF(N156="sníž. přenesená",J156,0)</f>
        <v>0</v>
      </c>
      <c r="BI156" s="254">
        <f>IF(N156="nulová",J156,0)</f>
        <v>0</v>
      </c>
      <c r="BJ156" s="16" t="s">
        <v>88</v>
      </c>
      <c r="BK156" s="254">
        <f>ROUND(I156*H156,0)</f>
        <v>0</v>
      </c>
      <c r="BL156" s="16" t="s">
        <v>147</v>
      </c>
      <c r="BM156" s="253" t="s">
        <v>1051</v>
      </c>
    </row>
    <row r="157" spans="1:63" s="12" customFormat="1" ht="25.9" customHeight="1">
      <c r="A157" s="12"/>
      <c r="B157" s="226"/>
      <c r="C157" s="227"/>
      <c r="D157" s="228" t="s">
        <v>77</v>
      </c>
      <c r="E157" s="229" t="s">
        <v>986</v>
      </c>
      <c r="F157" s="229" t="s">
        <v>987</v>
      </c>
      <c r="G157" s="227"/>
      <c r="H157" s="227"/>
      <c r="I157" s="230"/>
      <c r="J157" s="231">
        <f>BK157</f>
        <v>0</v>
      </c>
      <c r="K157" s="227"/>
      <c r="L157" s="232"/>
      <c r="M157" s="233"/>
      <c r="N157" s="234"/>
      <c r="O157" s="234"/>
      <c r="P157" s="235">
        <f>SUM(P158:P161)</f>
        <v>0</v>
      </c>
      <c r="Q157" s="234"/>
      <c r="R157" s="235">
        <f>SUM(R158:R161)</f>
        <v>0</v>
      </c>
      <c r="S157" s="234"/>
      <c r="T157" s="236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7" t="s">
        <v>8</v>
      </c>
      <c r="AT157" s="238" t="s">
        <v>77</v>
      </c>
      <c r="AU157" s="238" t="s">
        <v>78</v>
      </c>
      <c r="AY157" s="237" t="s">
        <v>139</v>
      </c>
      <c r="BK157" s="239">
        <f>SUM(BK158:BK161)</f>
        <v>0</v>
      </c>
    </row>
    <row r="158" spans="1:65" s="2" customFormat="1" ht="16.5" customHeight="1">
      <c r="A158" s="37"/>
      <c r="B158" s="38"/>
      <c r="C158" s="267" t="s">
        <v>286</v>
      </c>
      <c r="D158" s="267" t="s">
        <v>189</v>
      </c>
      <c r="E158" s="268" t="s">
        <v>988</v>
      </c>
      <c r="F158" s="269" t="s">
        <v>989</v>
      </c>
      <c r="G158" s="270" t="s">
        <v>876</v>
      </c>
      <c r="H158" s="271">
        <v>1</v>
      </c>
      <c r="I158" s="272"/>
      <c r="J158" s="273">
        <f>ROUND(I158*H158,0)</f>
        <v>0</v>
      </c>
      <c r="K158" s="269" t="s">
        <v>1</v>
      </c>
      <c r="L158" s="274"/>
      <c r="M158" s="275" t="s">
        <v>1</v>
      </c>
      <c r="N158" s="276" t="s">
        <v>44</v>
      </c>
      <c r="O158" s="90"/>
      <c r="P158" s="251">
        <f>O158*H158</f>
        <v>0</v>
      </c>
      <c r="Q158" s="251">
        <v>0</v>
      </c>
      <c r="R158" s="251">
        <f>Q158*H158</f>
        <v>0</v>
      </c>
      <c r="S158" s="251">
        <v>0</v>
      </c>
      <c r="T158" s="25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3" t="s">
        <v>182</v>
      </c>
      <c r="AT158" s="253" t="s">
        <v>189</v>
      </c>
      <c r="AU158" s="253" t="s">
        <v>8</v>
      </c>
      <c r="AY158" s="16" t="s">
        <v>139</v>
      </c>
      <c r="BE158" s="254">
        <f>IF(N158="základní",J158,0)</f>
        <v>0</v>
      </c>
      <c r="BF158" s="254">
        <f>IF(N158="snížená",J158,0)</f>
        <v>0</v>
      </c>
      <c r="BG158" s="254">
        <f>IF(N158="zákl. přenesená",J158,0)</f>
        <v>0</v>
      </c>
      <c r="BH158" s="254">
        <f>IF(N158="sníž. přenesená",J158,0)</f>
        <v>0</v>
      </c>
      <c r="BI158" s="254">
        <f>IF(N158="nulová",J158,0)</f>
        <v>0</v>
      </c>
      <c r="BJ158" s="16" t="s">
        <v>88</v>
      </c>
      <c r="BK158" s="254">
        <f>ROUND(I158*H158,0)</f>
        <v>0</v>
      </c>
      <c r="BL158" s="16" t="s">
        <v>147</v>
      </c>
      <c r="BM158" s="253" t="s">
        <v>1052</v>
      </c>
    </row>
    <row r="159" spans="1:65" s="2" customFormat="1" ht="16.5" customHeight="1">
      <c r="A159" s="37"/>
      <c r="B159" s="38"/>
      <c r="C159" s="242" t="s">
        <v>291</v>
      </c>
      <c r="D159" s="242" t="s">
        <v>142</v>
      </c>
      <c r="E159" s="243" t="s">
        <v>991</v>
      </c>
      <c r="F159" s="244" t="s">
        <v>992</v>
      </c>
      <c r="G159" s="245" t="s">
        <v>993</v>
      </c>
      <c r="H159" s="246">
        <v>3</v>
      </c>
      <c r="I159" s="247"/>
      <c r="J159" s="248">
        <f>ROUND(I159*H159,0)</f>
        <v>0</v>
      </c>
      <c r="K159" s="244" t="s">
        <v>1</v>
      </c>
      <c r="L159" s="43"/>
      <c r="M159" s="249" t="s">
        <v>1</v>
      </c>
      <c r="N159" s="250" t="s">
        <v>44</v>
      </c>
      <c r="O159" s="90"/>
      <c r="P159" s="251">
        <f>O159*H159</f>
        <v>0</v>
      </c>
      <c r="Q159" s="251">
        <v>0</v>
      </c>
      <c r="R159" s="251">
        <f>Q159*H159</f>
        <v>0</v>
      </c>
      <c r="S159" s="251">
        <v>0</v>
      </c>
      <c r="T159" s="25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3" t="s">
        <v>147</v>
      </c>
      <c r="AT159" s="253" t="s">
        <v>142</v>
      </c>
      <c r="AU159" s="253" t="s">
        <v>8</v>
      </c>
      <c r="AY159" s="16" t="s">
        <v>139</v>
      </c>
      <c r="BE159" s="254">
        <f>IF(N159="základní",J159,0)</f>
        <v>0</v>
      </c>
      <c r="BF159" s="254">
        <f>IF(N159="snížená",J159,0)</f>
        <v>0</v>
      </c>
      <c r="BG159" s="254">
        <f>IF(N159="zákl. přenesená",J159,0)</f>
        <v>0</v>
      </c>
      <c r="BH159" s="254">
        <f>IF(N159="sníž. přenesená",J159,0)</f>
        <v>0</v>
      </c>
      <c r="BI159" s="254">
        <f>IF(N159="nulová",J159,0)</f>
        <v>0</v>
      </c>
      <c r="BJ159" s="16" t="s">
        <v>88</v>
      </c>
      <c r="BK159" s="254">
        <f>ROUND(I159*H159,0)</f>
        <v>0</v>
      </c>
      <c r="BL159" s="16" t="s">
        <v>147</v>
      </c>
      <c r="BM159" s="253" t="s">
        <v>1053</v>
      </c>
    </row>
    <row r="160" spans="1:65" s="2" customFormat="1" ht="16.5" customHeight="1">
      <c r="A160" s="37"/>
      <c r="B160" s="38"/>
      <c r="C160" s="242" t="s">
        <v>296</v>
      </c>
      <c r="D160" s="242" t="s">
        <v>142</v>
      </c>
      <c r="E160" s="243" t="s">
        <v>994</v>
      </c>
      <c r="F160" s="244" t="s">
        <v>995</v>
      </c>
      <c r="G160" s="245" t="s">
        <v>583</v>
      </c>
      <c r="H160" s="246">
        <v>0.01</v>
      </c>
      <c r="I160" s="247"/>
      <c r="J160" s="248">
        <f>ROUND(I160*H160,0)</f>
        <v>0</v>
      </c>
      <c r="K160" s="244" t="s">
        <v>1</v>
      </c>
      <c r="L160" s="43"/>
      <c r="M160" s="249" t="s">
        <v>1</v>
      </c>
      <c r="N160" s="250" t="s">
        <v>44</v>
      </c>
      <c r="O160" s="90"/>
      <c r="P160" s="251">
        <f>O160*H160</f>
        <v>0</v>
      </c>
      <c r="Q160" s="251">
        <v>0</v>
      </c>
      <c r="R160" s="251">
        <f>Q160*H160</f>
        <v>0</v>
      </c>
      <c r="S160" s="251">
        <v>0</v>
      </c>
      <c r="T160" s="25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3" t="s">
        <v>147</v>
      </c>
      <c r="AT160" s="253" t="s">
        <v>142</v>
      </c>
      <c r="AU160" s="253" t="s">
        <v>8</v>
      </c>
      <c r="AY160" s="16" t="s">
        <v>139</v>
      </c>
      <c r="BE160" s="254">
        <f>IF(N160="základní",J160,0)</f>
        <v>0</v>
      </c>
      <c r="BF160" s="254">
        <f>IF(N160="snížená",J160,0)</f>
        <v>0</v>
      </c>
      <c r="BG160" s="254">
        <f>IF(N160="zákl. přenesená",J160,0)</f>
        <v>0</v>
      </c>
      <c r="BH160" s="254">
        <f>IF(N160="sníž. přenesená",J160,0)</f>
        <v>0</v>
      </c>
      <c r="BI160" s="254">
        <f>IF(N160="nulová",J160,0)</f>
        <v>0</v>
      </c>
      <c r="BJ160" s="16" t="s">
        <v>88</v>
      </c>
      <c r="BK160" s="254">
        <f>ROUND(I160*H160,0)</f>
        <v>0</v>
      </c>
      <c r="BL160" s="16" t="s">
        <v>147</v>
      </c>
      <c r="BM160" s="253" t="s">
        <v>1054</v>
      </c>
    </row>
    <row r="161" spans="1:65" s="2" customFormat="1" ht="16.5" customHeight="1">
      <c r="A161" s="37"/>
      <c r="B161" s="38"/>
      <c r="C161" s="242" t="s">
        <v>303</v>
      </c>
      <c r="D161" s="242" t="s">
        <v>142</v>
      </c>
      <c r="E161" s="243" t="s">
        <v>996</v>
      </c>
      <c r="F161" s="244" t="s">
        <v>997</v>
      </c>
      <c r="G161" s="245" t="s">
        <v>583</v>
      </c>
      <c r="H161" s="246">
        <v>0.01</v>
      </c>
      <c r="I161" s="247"/>
      <c r="J161" s="248">
        <f>ROUND(I161*H161,0)</f>
        <v>0</v>
      </c>
      <c r="K161" s="244" t="s">
        <v>1</v>
      </c>
      <c r="L161" s="43"/>
      <c r="M161" s="287" t="s">
        <v>1</v>
      </c>
      <c r="N161" s="288" t="s">
        <v>44</v>
      </c>
      <c r="O161" s="289"/>
      <c r="P161" s="290">
        <f>O161*H161</f>
        <v>0</v>
      </c>
      <c r="Q161" s="290">
        <v>0</v>
      </c>
      <c r="R161" s="290">
        <f>Q161*H161</f>
        <v>0</v>
      </c>
      <c r="S161" s="290">
        <v>0</v>
      </c>
      <c r="T161" s="2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3" t="s">
        <v>147</v>
      </c>
      <c r="AT161" s="253" t="s">
        <v>142</v>
      </c>
      <c r="AU161" s="253" t="s">
        <v>8</v>
      </c>
      <c r="AY161" s="16" t="s">
        <v>139</v>
      </c>
      <c r="BE161" s="254">
        <f>IF(N161="základní",J161,0)</f>
        <v>0</v>
      </c>
      <c r="BF161" s="254">
        <f>IF(N161="snížená",J161,0)</f>
        <v>0</v>
      </c>
      <c r="BG161" s="254">
        <f>IF(N161="zákl. přenesená",J161,0)</f>
        <v>0</v>
      </c>
      <c r="BH161" s="254">
        <f>IF(N161="sníž. přenesená",J161,0)</f>
        <v>0</v>
      </c>
      <c r="BI161" s="254">
        <f>IF(N161="nulová",J161,0)</f>
        <v>0</v>
      </c>
      <c r="BJ161" s="16" t="s">
        <v>88</v>
      </c>
      <c r="BK161" s="254">
        <f>ROUND(I161*H161,0)</f>
        <v>0</v>
      </c>
      <c r="BL161" s="16" t="s">
        <v>147</v>
      </c>
      <c r="BM161" s="253" t="s">
        <v>1055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191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124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Hrba</dc:creator>
  <cp:keywords/>
  <dc:description/>
  <cp:lastModifiedBy>Pavel Hrba</cp:lastModifiedBy>
  <dcterms:created xsi:type="dcterms:W3CDTF">2019-12-05T18:34:34Z</dcterms:created>
  <dcterms:modified xsi:type="dcterms:W3CDTF">2019-12-05T18:35:09Z</dcterms:modified>
  <cp:category/>
  <cp:version/>
  <cp:contentType/>
  <cp:contentStatus/>
</cp:coreProperties>
</file>